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24555" windowHeight="12015" activeTab="2"/>
  </bookViews>
  <sheets>
    <sheet name="Krycí list" sheetId="1" r:id="rId1"/>
    <sheet name="Rekapitulace" sheetId="2" r:id="rId2"/>
    <sheet name="Položky" sheetId="3" r:id="rId3"/>
  </sheets>
  <definedNames>
    <definedName name="_BPK1">Položky!#REF!</definedName>
    <definedName name="_BPK2">Položky!#REF!</definedName>
    <definedName name="_BPK3">Položky!#REF!</definedName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Rekapitulace!$G$14</definedName>
    <definedName name="Dodavka0">Položky!#REF!</definedName>
    <definedName name="HSV">Rekapitulace!$E$14</definedName>
    <definedName name="HSV0">Položky!#REF!</definedName>
    <definedName name="HZS">Rekapitulace!$I$14</definedName>
    <definedName name="HZS0">Položky!#REF!</definedName>
    <definedName name="JKSO">'Krycí list'!$G$2</definedName>
    <definedName name="MJ">'Krycí list'!$G$5</definedName>
    <definedName name="Mont">Rekapitulace!$H$14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Položky!$A$1:$G$99</definedName>
    <definedName name="_xlnm.Print_Area" localSheetId="1">Rekapitulace!$A$1:$I$28</definedName>
    <definedName name="PocetMJ">'Krycí list'!$G$6</definedName>
    <definedName name="Poznamka">'Krycí list'!$B$37</definedName>
    <definedName name="Projektant">'Krycí list'!$C$8</definedName>
    <definedName name="PSV">Rekapitulace!$F$14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Rekapitulace!$H$27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25725" fullCalcOnLoad="1"/>
</workbook>
</file>

<file path=xl/calcChain.xml><?xml version="1.0" encoding="utf-8"?>
<calcChain xmlns="http://schemas.openxmlformats.org/spreadsheetml/2006/main">
  <c r="D21" i="1"/>
  <c r="D20"/>
  <c r="D19"/>
  <c r="D18"/>
  <c r="D17"/>
  <c r="D16"/>
  <c r="D15"/>
  <c r="BE98" i="3"/>
  <c r="BD98"/>
  <c r="BC98"/>
  <c r="BA98"/>
  <c r="G98"/>
  <c r="BB98" s="1"/>
  <c r="BE97"/>
  <c r="BD97"/>
  <c r="BC97"/>
  <c r="BA97"/>
  <c r="G97"/>
  <c r="BB97" s="1"/>
  <c r="BE96"/>
  <c r="BD96"/>
  <c r="BC96"/>
  <c r="BA96"/>
  <c r="G96"/>
  <c r="BB96" s="1"/>
  <c r="BB99" s="1"/>
  <c r="F13" i="2" s="1"/>
  <c r="B13"/>
  <c r="A13"/>
  <c r="BE99" i="3"/>
  <c r="I13" i="2" s="1"/>
  <c r="BD99" i="3"/>
  <c r="H13" i="2" s="1"/>
  <c r="BC99" i="3"/>
  <c r="G13" i="2" s="1"/>
  <c r="BA99" i="3"/>
  <c r="E13" i="2" s="1"/>
  <c r="G99" i="3"/>
  <c r="C99"/>
  <c r="BE93"/>
  <c r="BD93"/>
  <c r="BD94" s="1"/>
  <c r="H12" i="2" s="1"/>
  <c r="BC93" i="3"/>
  <c r="BB93"/>
  <c r="BB94" s="1"/>
  <c r="F12" i="2" s="1"/>
  <c r="G93" i="3"/>
  <c r="BA93" s="1"/>
  <c r="BA94" s="1"/>
  <c r="E12" i="2" s="1"/>
  <c r="B12"/>
  <c r="A12"/>
  <c r="BE94" i="3"/>
  <c r="I12" i="2" s="1"/>
  <c r="BC94" i="3"/>
  <c r="G12" i="2" s="1"/>
  <c r="C94" i="3"/>
  <c r="BE90"/>
  <c r="BD90"/>
  <c r="BC90"/>
  <c r="BB90"/>
  <c r="G90"/>
  <c r="BA90" s="1"/>
  <c r="BE89"/>
  <c r="BD89"/>
  <c r="BC89"/>
  <c r="BB89"/>
  <c r="G89"/>
  <c r="BA89" s="1"/>
  <c r="BE88"/>
  <c r="BD88"/>
  <c r="BC88"/>
  <c r="BB88"/>
  <c r="G88"/>
  <c r="BA88" s="1"/>
  <c r="BE87"/>
  <c r="BD87"/>
  <c r="BC87"/>
  <c r="BB87"/>
  <c r="G87"/>
  <c r="BA87" s="1"/>
  <c r="BE86"/>
  <c r="BD86"/>
  <c r="BC86"/>
  <c r="BB86"/>
  <c r="G86"/>
  <c r="BA86" s="1"/>
  <c r="BE85"/>
  <c r="BD85"/>
  <c r="BC85"/>
  <c r="BB85"/>
  <c r="G85"/>
  <c r="BA85" s="1"/>
  <c r="BE84"/>
  <c r="BD84"/>
  <c r="BC84"/>
  <c r="BB84"/>
  <c r="G84"/>
  <c r="BA84" s="1"/>
  <c r="BE83"/>
  <c r="BD83"/>
  <c r="BC83"/>
  <c r="BB83"/>
  <c r="G83"/>
  <c r="BA83" s="1"/>
  <c r="BE82"/>
  <c r="BD82"/>
  <c r="BC82"/>
  <c r="BB82"/>
  <c r="G82"/>
  <c r="BA82" s="1"/>
  <c r="BE81"/>
  <c r="BD81"/>
  <c r="BC81"/>
  <c r="BB81"/>
  <c r="G81"/>
  <c r="BA81" s="1"/>
  <c r="BE80"/>
  <c r="BD80"/>
  <c r="BC80"/>
  <c r="BB80"/>
  <c r="G80"/>
  <c r="BA80" s="1"/>
  <c r="BE79"/>
  <c r="BD79"/>
  <c r="BC79"/>
  <c r="BB79"/>
  <c r="G79"/>
  <c r="BA79" s="1"/>
  <c r="BE78"/>
  <c r="BD78"/>
  <c r="BC78"/>
  <c r="BB78"/>
  <c r="G78"/>
  <c r="BA78" s="1"/>
  <c r="BE77"/>
  <c r="BD77"/>
  <c r="BC77"/>
  <c r="BB77"/>
  <c r="G77"/>
  <c r="BA77" s="1"/>
  <c r="BE76"/>
  <c r="BD76"/>
  <c r="BC76"/>
  <c r="BB76"/>
  <c r="G76"/>
  <c r="BA76" s="1"/>
  <c r="BE75"/>
  <c r="BD75"/>
  <c r="BC75"/>
  <c r="BB75"/>
  <c r="G75"/>
  <c r="BA75" s="1"/>
  <c r="BE74"/>
  <c r="BD74"/>
  <c r="BC74"/>
  <c r="BB74"/>
  <c r="G74"/>
  <c r="BA74" s="1"/>
  <c r="BE73"/>
  <c r="BD73"/>
  <c r="BC73"/>
  <c r="BB73"/>
  <c r="G73"/>
  <c r="BA73" s="1"/>
  <c r="BE72"/>
  <c r="BD72"/>
  <c r="BC72"/>
  <c r="BB72"/>
  <c r="G72"/>
  <c r="BA72" s="1"/>
  <c r="BE71"/>
  <c r="BD71"/>
  <c r="BC71"/>
  <c r="BB71"/>
  <c r="G71"/>
  <c r="BA71" s="1"/>
  <c r="BE70"/>
  <c r="BD70"/>
  <c r="BC70"/>
  <c r="BB70"/>
  <c r="G70"/>
  <c r="BA70" s="1"/>
  <c r="BE69"/>
  <c r="BD69"/>
  <c r="BC69"/>
  <c r="BB69"/>
  <c r="G69"/>
  <c r="BA69" s="1"/>
  <c r="BE68"/>
  <c r="BD68"/>
  <c r="BC68"/>
  <c r="BB68"/>
  <c r="G68"/>
  <c r="BA68" s="1"/>
  <c r="BE67"/>
  <c r="BD67"/>
  <c r="BC67"/>
  <c r="BB67"/>
  <c r="G67"/>
  <c r="BA67" s="1"/>
  <c r="BE66"/>
  <c r="BD66"/>
  <c r="BC66"/>
  <c r="BB66"/>
  <c r="G66"/>
  <c r="BA66" s="1"/>
  <c r="BE65"/>
  <c r="BD65"/>
  <c r="BC65"/>
  <c r="BB65"/>
  <c r="G65"/>
  <c r="BA65" s="1"/>
  <c r="BE64"/>
  <c r="BD64"/>
  <c r="BD91" s="1"/>
  <c r="H11" i="2" s="1"/>
  <c r="BC64" i="3"/>
  <c r="BB64"/>
  <c r="BB91" s="1"/>
  <c r="F11" i="2" s="1"/>
  <c r="G64" i="3"/>
  <c r="BA64" s="1"/>
  <c r="B11" i="2"/>
  <c r="A11"/>
  <c r="BE91" i="3"/>
  <c r="I11" i="2" s="1"/>
  <c r="BC91" i="3"/>
  <c r="G11" i="2" s="1"/>
  <c r="C91" i="3"/>
  <c r="BE60"/>
  <c r="BD60"/>
  <c r="BD62" s="1"/>
  <c r="H10" i="2" s="1"/>
  <c r="BC60" i="3"/>
  <c r="BB60"/>
  <c r="BB62" s="1"/>
  <c r="F10" i="2" s="1"/>
  <c r="G60" i="3"/>
  <c r="BA60" s="1"/>
  <c r="BA62" s="1"/>
  <c r="E10" i="2" s="1"/>
  <c r="B10"/>
  <c r="A10"/>
  <c r="BE62" i="3"/>
  <c r="I10" i="2" s="1"/>
  <c r="BC62" i="3"/>
  <c r="G10" i="2" s="1"/>
  <c r="C62" i="3"/>
  <c r="BE55"/>
  <c r="BD55"/>
  <c r="BD58" s="1"/>
  <c r="H9" i="2" s="1"/>
  <c r="BC55" i="3"/>
  <c r="BB55"/>
  <c r="BB58" s="1"/>
  <c r="F9" i="2" s="1"/>
  <c r="G55" i="3"/>
  <c r="BA55" s="1"/>
  <c r="BA58" s="1"/>
  <c r="E9" i="2" s="1"/>
  <c r="B9"/>
  <c r="A9"/>
  <c r="BE58" i="3"/>
  <c r="I9" i="2" s="1"/>
  <c r="BC58" i="3"/>
  <c r="G9" i="2" s="1"/>
  <c r="C58" i="3"/>
  <c r="BE52"/>
  <c r="BD52"/>
  <c r="BC52"/>
  <c r="BB52"/>
  <c r="G52"/>
  <c r="BA52" s="1"/>
  <c r="BE51"/>
  <c r="BD51"/>
  <c r="BC51"/>
  <c r="BB51"/>
  <c r="G51"/>
  <c r="BA51" s="1"/>
  <c r="BE50"/>
  <c r="BD50"/>
  <c r="BC50"/>
  <c r="BB50"/>
  <c r="G50"/>
  <c r="BA50" s="1"/>
  <c r="BE49"/>
  <c r="BD49"/>
  <c r="BD53" s="1"/>
  <c r="H8" i="2" s="1"/>
  <c r="BC49" i="3"/>
  <c r="BB49"/>
  <c r="BB53" s="1"/>
  <c r="F8" i="2" s="1"/>
  <c r="G49" i="3"/>
  <c r="BA49" s="1"/>
  <c r="BA53" s="1"/>
  <c r="E8" i="2" s="1"/>
  <c r="B8"/>
  <c r="A8"/>
  <c r="BE53" i="3"/>
  <c r="I8" i="2" s="1"/>
  <c r="BC53" i="3"/>
  <c r="G8" i="2" s="1"/>
  <c r="C53" i="3"/>
  <c r="BE45"/>
  <c r="BD45"/>
  <c r="BC45"/>
  <c r="BB45"/>
  <c r="G45"/>
  <c r="BA45" s="1"/>
  <c r="BE44"/>
  <c r="BD44"/>
  <c r="BC44"/>
  <c r="BB44"/>
  <c r="G44"/>
  <c r="BA44" s="1"/>
  <c r="BE43"/>
  <c r="BD43"/>
  <c r="BC43"/>
  <c r="BB43"/>
  <c r="G43"/>
  <c r="BA43" s="1"/>
  <c r="BE40"/>
  <c r="BD40"/>
  <c r="BC40"/>
  <c r="BB40"/>
  <c r="G40"/>
  <c r="BA40" s="1"/>
  <c r="BE39"/>
  <c r="BD39"/>
  <c r="BC39"/>
  <c r="BB39"/>
  <c r="G39"/>
  <c r="BA39" s="1"/>
  <c r="BE36"/>
  <c r="BD36"/>
  <c r="BC36"/>
  <c r="BB36"/>
  <c r="G36"/>
  <c r="BA36" s="1"/>
  <c r="BE34"/>
  <c r="BD34"/>
  <c r="BC34"/>
  <c r="BB34"/>
  <c r="G34"/>
  <c r="BA34" s="1"/>
  <c r="BE33"/>
  <c r="BD33"/>
  <c r="BC33"/>
  <c r="BB33"/>
  <c r="G33"/>
  <c r="BA33" s="1"/>
  <c r="BE32"/>
  <c r="BD32"/>
  <c r="BC32"/>
  <c r="BB32"/>
  <c r="G32"/>
  <c r="BA32" s="1"/>
  <c r="BE30"/>
  <c r="BD30"/>
  <c r="BC30"/>
  <c r="BB30"/>
  <c r="G30"/>
  <c r="BA30" s="1"/>
  <c r="BE29"/>
  <c r="BD29"/>
  <c r="BC29"/>
  <c r="BB29"/>
  <c r="G29"/>
  <c r="BA29" s="1"/>
  <c r="BE27"/>
  <c r="BD27"/>
  <c r="BC27"/>
  <c r="BB27"/>
  <c r="G27"/>
  <c r="BA27" s="1"/>
  <c r="BE26"/>
  <c r="BD26"/>
  <c r="BC26"/>
  <c r="BB26"/>
  <c r="G26"/>
  <c r="BA26" s="1"/>
  <c r="BE24"/>
  <c r="BD24"/>
  <c r="BC24"/>
  <c r="BB24"/>
  <c r="G24"/>
  <c r="BA24" s="1"/>
  <c r="BE22"/>
  <c r="BD22"/>
  <c r="BC22"/>
  <c r="BB22"/>
  <c r="G22"/>
  <c r="BA22" s="1"/>
  <c r="BE20"/>
  <c r="BD20"/>
  <c r="BC20"/>
  <c r="BB20"/>
  <c r="G20"/>
  <c r="BA20" s="1"/>
  <c r="BE17"/>
  <c r="BD17"/>
  <c r="BC17"/>
  <c r="BB17"/>
  <c r="G17"/>
  <c r="BA17" s="1"/>
  <c r="BE14"/>
  <c r="BD14"/>
  <c r="BC14"/>
  <c r="BB14"/>
  <c r="G14"/>
  <c r="BA14" s="1"/>
  <c r="BE12"/>
  <c r="BD12"/>
  <c r="BC12"/>
  <c r="BB12"/>
  <c r="G12"/>
  <c r="BA12" s="1"/>
  <c r="BE9"/>
  <c r="BD9"/>
  <c r="BC9"/>
  <c r="BB9"/>
  <c r="G9"/>
  <c r="BA9" s="1"/>
  <c r="BE8"/>
  <c r="BD8"/>
  <c r="BD47" s="1"/>
  <c r="H7" i="2" s="1"/>
  <c r="BC8" i="3"/>
  <c r="BB8"/>
  <c r="BB47" s="1"/>
  <c r="F7" i="2" s="1"/>
  <c r="G8" i="3"/>
  <c r="BA8" s="1"/>
  <c r="BA47" s="1"/>
  <c r="E7" i="2" s="1"/>
  <c r="B7"/>
  <c r="A7"/>
  <c r="BE47" i="3"/>
  <c r="I7" i="2" s="1"/>
  <c r="BC47" i="3"/>
  <c r="G7" i="2" s="1"/>
  <c r="G14" s="1"/>
  <c r="C18" i="1" s="1"/>
  <c r="C47" i="3"/>
  <c r="E4"/>
  <c r="C4"/>
  <c r="F3"/>
  <c r="C3"/>
  <c r="C2" i="2"/>
  <c r="C1"/>
  <c r="C33" i="1"/>
  <c r="F33" s="1"/>
  <c r="C31"/>
  <c r="C9"/>
  <c r="G7"/>
  <c r="D2"/>
  <c r="C2"/>
  <c r="I14" i="2" l="1"/>
  <c r="C21" i="1" s="1"/>
  <c r="F14" i="2"/>
  <c r="C16" i="1" s="1"/>
  <c r="H14" i="2"/>
  <c r="C17" i="1" s="1"/>
  <c r="BA91" i="3"/>
  <c r="E11" i="2" s="1"/>
  <c r="E14" s="1"/>
  <c r="G47" i="3"/>
  <c r="G53"/>
  <c r="G58"/>
  <c r="G62"/>
  <c r="G91"/>
  <c r="G94"/>
  <c r="G26" i="2" l="1"/>
  <c r="I26" s="1"/>
  <c r="G25"/>
  <c r="I25" s="1"/>
  <c r="G21" i="1" s="1"/>
  <c r="G24" i="2"/>
  <c r="I24" s="1"/>
  <c r="G20" i="1" s="1"/>
  <c r="G23" i="2"/>
  <c r="I23" s="1"/>
  <c r="G19" i="1" s="1"/>
  <c r="G22" i="2"/>
  <c r="I22" s="1"/>
  <c r="G18" i="1" s="1"/>
  <c r="G21" i="2"/>
  <c r="I21" s="1"/>
  <c r="G17" i="1" s="1"/>
  <c r="G20" i="2"/>
  <c r="I20" s="1"/>
  <c r="G16" i="1" s="1"/>
  <c r="G19" i="2"/>
  <c r="I19" s="1"/>
  <c r="C15" i="1"/>
  <c r="C19" s="1"/>
  <c r="C22" s="1"/>
  <c r="G15" l="1"/>
  <c r="H27" i="2"/>
  <c r="G23" i="1" s="1"/>
  <c r="G22" s="1"/>
  <c r="C23" l="1"/>
  <c r="F30" s="1"/>
  <c r="F31" l="1"/>
  <c r="F34" s="1"/>
</calcChain>
</file>

<file path=xl/sharedStrings.xml><?xml version="1.0" encoding="utf-8"?>
<sst xmlns="http://schemas.openxmlformats.org/spreadsheetml/2006/main" count="351" uniqueCount="226">
  <si>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</si>
  <si>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</si>
  <si>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</si>
  <si>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</si>
  <si>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</si>
  <si>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</si>
  <si>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</si>
  <si>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</si>
  <si>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</si>
  <si>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</si>
  <si>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</si>
  <si>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</si>
  <si>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</si>
  <si>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</si>
  <si>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</si>
  <si>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</si>
  <si>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</si>
  <si>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</si>
  <si>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</si>
  <si>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</si>
  <si>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</si>
  <si>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</si>
  <si>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</si>
  <si>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</si>
  <si>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</si>
  <si>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</si>
  <si>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</si>
  <si>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</si>
  <si>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</si>
  <si>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</si>
  <si>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</si>
  <si>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</si>
  <si>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</si>
  <si>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</si>
  <si>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</si>
  <si>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</si>
  <si>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</si>
  <si>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</si>
  <si>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</si>
  <si>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</si>
  <si>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</si>
  <si>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</si>
  <si>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</si>
  <si>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</si>
  <si>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</si>
  <si>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</si>
  <si>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</si>
  <si>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</si>
  <si>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</si>
  <si>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</si>
  <si>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</si>
  <si>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</si>
  <si>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</si>
  <si>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</si>
  <si>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</si>
  <si>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</si>
  <si>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</si>
  <si>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</si>
  <si>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</si>
  <si>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</si>
  <si>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</si>
  <si>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</si>
  <si>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</si>
  <si>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</si>
  <si>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</si>
  <si>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</si>
  <si>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</si>
  <si>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</si>
  <si>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</si>
  <si>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</si>
  <si>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</si>
  <si>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</si>
  <si>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</si>
  <si>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</si>
  <si>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Zemní práce</t>
  </si>
  <si>
    <t>Celkem za</t>
  </si>
  <si>
    <t>SLEPÝ ROZPOČET</t>
  </si>
  <si>
    <t>Slepý rozpočet</t>
  </si>
  <si>
    <t>013MS02</t>
  </si>
  <si>
    <t>Prodloužení kanalizace pro 3 RD, k.ú. Hrádek</t>
  </si>
  <si>
    <t>01</t>
  </si>
  <si>
    <t>Kanalizace</t>
  </si>
  <si>
    <t>119001421R00</t>
  </si>
  <si>
    <t xml:space="preserve">Dočasné zajištění stávajícího vedení </t>
  </si>
  <si>
    <t>m</t>
  </si>
  <si>
    <t>121101101R00</t>
  </si>
  <si>
    <t xml:space="preserve">Sejmutí ornice s přemístěním do 50 m </t>
  </si>
  <si>
    <t>m3</t>
  </si>
  <si>
    <t>54,1*1,0*0,2</t>
  </si>
  <si>
    <t>14,0*0,6*0,2</t>
  </si>
  <si>
    <t>130001101R00</t>
  </si>
  <si>
    <t xml:space="preserve">Příplatek za ztížené hloubení v blízkosti vedení </t>
  </si>
  <si>
    <t>11,0*1,0*1,52</t>
  </si>
  <si>
    <t>132302201U00</t>
  </si>
  <si>
    <t xml:space="preserve">Hloub rýh š do 2 m soudrž hor 4 ručně </t>
  </si>
  <si>
    <t>1,75*72,0*1,0</t>
  </si>
  <si>
    <t/>
  </si>
  <si>
    <t>132302209U00</t>
  </si>
  <si>
    <t xml:space="preserve">Přípl lepivost h4 rýhy do 200cm ručně </t>
  </si>
  <si>
    <t>132302101U00</t>
  </si>
  <si>
    <t xml:space="preserve">Hloub rýh š 0,6m soudr hor 4 ručně </t>
  </si>
  <si>
    <t>1,45*14,0*0,6</t>
  </si>
  <si>
    <t>132302109U00</t>
  </si>
  <si>
    <t xml:space="preserve">Přípl lepivost h4 rýhy 60cm ručně </t>
  </si>
  <si>
    <t>12,18</t>
  </si>
  <si>
    <t>151101101R00</t>
  </si>
  <si>
    <t xml:space="preserve">Pažení a rozepření stěn rýh - příložné - hl. do 2m </t>
  </si>
  <si>
    <t>m2</t>
  </si>
  <si>
    <t>1,95*72,0*2</t>
  </si>
  <si>
    <t>151101111R00</t>
  </si>
  <si>
    <t xml:space="preserve">Odstranění pažení stěn rýh - příložné - hl. do 2 m </t>
  </si>
  <si>
    <t>161101101R00</t>
  </si>
  <si>
    <t xml:space="preserve">Svislé přemístění výkopku z hor.1-4 do 2,5 m </t>
  </si>
  <si>
    <t>126/2+12,8</t>
  </si>
  <si>
    <t>162701105R00</t>
  </si>
  <si>
    <t xml:space="preserve">Vodorovné přemístění výkopku z hor.1-4 do 10000 m </t>
  </si>
  <si>
    <t>167101102R00</t>
  </si>
  <si>
    <t xml:space="preserve">Nakládání výkopku z hor.1-4 v množství nad 100 m3 </t>
  </si>
  <si>
    <t>39,6+3,15+8,04</t>
  </si>
  <si>
    <t>171201201R00</t>
  </si>
  <si>
    <t xml:space="preserve">Uložení sypaniny na skládku </t>
  </si>
  <si>
    <t>171201206U00</t>
  </si>
  <si>
    <t xml:space="preserve">Skládkovné - ostatní zeminy </t>
  </si>
  <si>
    <t>t</t>
  </si>
  <si>
    <t>174101102R00</t>
  </si>
  <si>
    <t xml:space="preserve">Zásyp ruční se zhutněním </t>
  </si>
  <si>
    <t>(126+12,18)-39,22-8,04</t>
  </si>
  <si>
    <t>175101101RT2</t>
  </si>
  <si>
    <t>Obsyp potrubí bez prohození sypaniny s dodáním štěrkopísku frakce 0 - 22 mm</t>
  </si>
  <si>
    <t>0,55*1,0*72,0-3,53</t>
  </si>
  <si>
    <t>0,45*0,5*14,0</t>
  </si>
  <si>
    <t>175101109R00</t>
  </si>
  <si>
    <t xml:space="preserve">Příplatek za prohození sypaniny pro obsyp potrubí </t>
  </si>
  <si>
    <t>180401211R00</t>
  </si>
  <si>
    <t xml:space="preserve">Založení trávníku výsevem v rovině </t>
  </si>
  <si>
    <t>54,1*1,0</t>
  </si>
  <si>
    <t>14,0*0,6</t>
  </si>
  <si>
    <t>181301103R00</t>
  </si>
  <si>
    <t xml:space="preserve">Rozprostření ornice, rovina, tl. 15-20 cm,do 500m2 </t>
  </si>
  <si>
    <t xml:space="preserve">Směs travní </t>
  </si>
  <si>
    <t>kg</t>
  </si>
  <si>
    <t>113107222R00</t>
  </si>
  <si>
    <t xml:space="preserve">Odstranění podkladu nad 200 m2,kam.drcené tl.20 cm </t>
  </si>
  <si>
    <t>(5,8+6,3+5,8)*1,0</t>
  </si>
  <si>
    <t>11</t>
  </si>
  <si>
    <t>Přípravné a přidružené práce</t>
  </si>
  <si>
    <t>979082213R00</t>
  </si>
  <si>
    <t xml:space="preserve">Vodorovná doprava suti po suchu do 1 km </t>
  </si>
  <si>
    <t>979082219R00</t>
  </si>
  <si>
    <t xml:space="preserve">Příplatek za dopravu suti po suchu za další 1 km </t>
  </si>
  <si>
    <t>979087212R00</t>
  </si>
  <si>
    <t xml:space="preserve">Nakládání suti na dopravní prostředky </t>
  </si>
  <si>
    <t>979990113R00</t>
  </si>
  <si>
    <t xml:space="preserve">Poplatek za skládku suti </t>
  </si>
  <si>
    <t>4</t>
  </si>
  <si>
    <t>Vodorovné konstrukce</t>
  </si>
  <si>
    <t>451572111RK6</t>
  </si>
  <si>
    <t>Lože pod potrubí z kameniva těženého 0 - 4 mm kraj Moravskoslezský</t>
  </si>
  <si>
    <t>1,0*0,1*72,0</t>
  </si>
  <si>
    <t>0,6*0,1*14,0</t>
  </si>
  <si>
    <t>5</t>
  </si>
  <si>
    <t>Komunikace</t>
  </si>
  <si>
    <t>564861111R00</t>
  </si>
  <si>
    <t xml:space="preserve">Podklad ze štěrkodrti po zhutnění tloušťky 20 cm </t>
  </si>
  <si>
    <t>17,9</t>
  </si>
  <si>
    <t>8</t>
  </si>
  <si>
    <t>Trubní vedení</t>
  </si>
  <si>
    <t>871313121R00</t>
  </si>
  <si>
    <t xml:space="preserve">Montáž trub z tvrdého PVC, gumový kroužek, DN 150 </t>
  </si>
  <si>
    <t xml:space="preserve">Kanalizační potrubí KGEM, SN 8,  DN 150 </t>
  </si>
  <si>
    <t>877313123R00</t>
  </si>
  <si>
    <t xml:space="preserve">Montáž tvarovek jednoos. z PVC gum. kroužek DN 150 </t>
  </si>
  <si>
    <t>kus</t>
  </si>
  <si>
    <t xml:space="preserve">Koleno KGB DN 150/45° </t>
  </si>
  <si>
    <t>877315231U00</t>
  </si>
  <si>
    <t xml:space="preserve">MTŽ tvar PVC-syst KG zátka DN150 </t>
  </si>
  <si>
    <t xml:space="preserve">Zátka KGM,  DN 150 </t>
  </si>
  <si>
    <t>871364121U00</t>
  </si>
  <si>
    <t xml:space="preserve">Montáž potrubí PP UR2 ve výkopu DN 250 </t>
  </si>
  <si>
    <t>Kanalizační potrubí PP ULTRA RIB2 UREM DN 250/2m</t>
  </si>
  <si>
    <t>877363121R00</t>
  </si>
  <si>
    <t xml:space="preserve">Montáž tvarovek odboč. z PVC gumový kroužek DN 250 </t>
  </si>
  <si>
    <t xml:space="preserve">Odbočka UREA 45°UR x KG, DN 250/150 </t>
  </si>
  <si>
    <t xml:space="preserve">Těsnění URD DN 250 </t>
  </si>
  <si>
    <t>894432112R00</t>
  </si>
  <si>
    <t xml:space="preserve">Osazení plastové šachty revizní prům.425 mm, Wavin </t>
  </si>
  <si>
    <t>Šachtové dno TEGRA 425/ KG 160  přímý tok vč. těsnění</t>
  </si>
  <si>
    <t xml:space="preserve">Roura korugovaná D425/1500 </t>
  </si>
  <si>
    <t xml:space="preserve">Litinový poklop s teleskopem 425/3T s teleskopem </t>
  </si>
  <si>
    <t xml:space="preserve">Těsnění do šachtové roury 425 i do teleskopu </t>
  </si>
  <si>
    <t>894431112R00</t>
  </si>
  <si>
    <t xml:space="preserve">Osazení plastové šachty z dílů prům.600 mm, Wavin </t>
  </si>
  <si>
    <t>Šachtové dno TEGRA 600- UR 250  přímé vč. těsnění</t>
  </si>
  <si>
    <t>Šachtové dno TEGRA 600- UR 250  typ T vč. těsnění</t>
  </si>
  <si>
    <t xml:space="preserve">Roura korugovaná TEGRA 600/2000 </t>
  </si>
  <si>
    <t xml:space="preserve">Teleskopický adaptér A16-C250 vč. těsnění </t>
  </si>
  <si>
    <t xml:space="preserve">Litinový poklop B125 600/12,5T </t>
  </si>
  <si>
    <t>892571111R00</t>
  </si>
  <si>
    <t xml:space="preserve">Zkouška těsnosti kanalizace DN do 200, vodou </t>
  </si>
  <si>
    <t>892573111R00</t>
  </si>
  <si>
    <t xml:space="preserve">Zabezpečení konců kanal. potrubí DN do 200, vodou </t>
  </si>
  <si>
    <t>sada</t>
  </si>
  <si>
    <t>892581111R00</t>
  </si>
  <si>
    <t xml:space="preserve">Zkouška těsnosti kanalizace DN do 300, vodou </t>
  </si>
  <si>
    <t>892583111R00</t>
  </si>
  <si>
    <t xml:space="preserve">Zabezpečení konců kanal. potrubí DN do 300, vodou </t>
  </si>
  <si>
    <t>899721112R00</t>
  </si>
  <si>
    <t>Zakrytí kanalizace výstražnou folií PVC šířka 30cm</t>
  </si>
  <si>
    <t>99</t>
  </si>
  <si>
    <t>Staveništní přesun hmot</t>
  </si>
  <si>
    <t>998276201R00</t>
  </si>
  <si>
    <t xml:space="preserve">Přesun hmot, trub.vedení plast. obsypaná kamenivem </t>
  </si>
  <si>
    <t>OS</t>
  </si>
  <si>
    <t>Ostatní práce</t>
  </si>
  <si>
    <t xml:space="preserve">Vytýčení stávajícího podzemního vedení </t>
  </si>
  <si>
    <t>km</t>
  </si>
  <si>
    <t xml:space="preserve">Vytýčení trasy </t>
  </si>
  <si>
    <t xml:space="preserve">Zaměření skutečného stavu </t>
  </si>
  <si>
    <t>Ztížené výrobní podmínky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</si>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</sst>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0.0"/>
    <numFmt numFmtId="166" formatCode="#,##0\ &quot;Kč&quot;"/>
  </numFmts>
  <fonts count="24"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9"/>
      <name val="Arial CE"/>
    </font>
    <font>
      <sz val="10"/>
      <color indexed="9"/>
      <name val="Arial CE"/>
      <family val="2"/>
      <charset val="238"/>
    </font>
    <font>
      <sz val="8"/>
      <name val="Arial CE"/>
    </font>
    <font>
      <sz val="8"/>
      <color indexed="9"/>
      <name val="Arial CE"/>
    </font>
    <font>
      <sz val="8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b/>
      <i/>
      <sz val="10"/>
      <name val="Arial CE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0" fillId="0" borderId="1" xfId="0" applyBorder="1" applyAlignment="1">
      <alignment horizontal="centerContinuous"/>
    </xf>
    <xf numFmtId="0" fontId="3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left"/>
    </xf>
    <xf numFmtId="0" fontId="4" fillId="0" borderId="5" xfId="0" applyFont="1" applyBorder="1"/>
    <xf numFmtId="49" fontId="4" fillId="0" borderId="6" xfId="0" applyNumberFormat="1" applyFont="1" applyBorder="1" applyAlignment="1">
      <alignment horizontal="left"/>
    </xf>
    <xf numFmtId="0" fontId="1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left"/>
    </xf>
    <xf numFmtId="0" fontId="3" fillId="0" borderId="7" xfId="0" applyFont="1" applyBorder="1"/>
    <xf numFmtId="49" fontId="4" fillId="0" borderId="11" xfId="0" applyNumberFormat="1" applyFont="1" applyBorder="1" applyAlignment="1">
      <alignment horizontal="left"/>
    </xf>
    <xf numFmtId="49" fontId="3" fillId="2" borderId="7" xfId="0" applyNumberFormat="1" applyFont="1" applyFill="1" applyBorder="1"/>
    <xf numFmtId="49" fontId="1" fillId="2" borderId="8" xfId="0" applyNumberFormat="1" applyFont="1" applyFill="1" applyBorder="1"/>
    <xf numFmtId="0" fontId="3" fillId="2" borderId="9" xfId="0" applyFont="1" applyFill="1" applyBorder="1"/>
    <xf numFmtId="0" fontId="1" fillId="2" borderId="9" xfId="0" applyFont="1" applyFill="1" applyBorder="1"/>
    <xf numFmtId="0" fontId="1" fillId="2" borderId="8" xfId="0" applyFont="1" applyFill="1" applyBorder="1"/>
    <xf numFmtId="0" fontId="4" fillId="0" borderId="10" xfId="0" applyFont="1" applyFill="1" applyBorder="1"/>
    <xf numFmtId="3" fontId="4" fillId="0" borderId="11" xfId="0" applyNumberFormat="1" applyFont="1" applyBorder="1" applyAlignment="1">
      <alignment horizontal="left"/>
    </xf>
    <xf numFmtId="0" fontId="0" fillId="0" borderId="0" xfId="0" applyFill="1"/>
    <xf numFmtId="49" fontId="3" fillId="2" borderId="12" xfId="0" applyNumberFormat="1" applyFont="1" applyFill="1" applyBorder="1"/>
    <xf numFmtId="49" fontId="1" fillId="2" borderId="13" xfId="0" applyNumberFormat="1" applyFont="1" applyFill="1" applyBorder="1"/>
    <xf numFmtId="0" fontId="3" fillId="2" borderId="0" xfId="0" applyFont="1" applyFill="1" applyBorder="1"/>
    <xf numFmtId="0" fontId="1" fillId="2" borderId="0" xfId="0" applyFont="1" applyFill="1" applyBorder="1"/>
    <xf numFmtId="49" fontId="4" fillId="0" borderId="10" xfId="0" applyNumberFormat="1" applyFont="1" applyBorder="1" applyAlignment="1">
      <alignment horizontal="left"/>
    </xf>
    <xf numFmtId="0" fontId="4" fillId="0" borderId="14" xfId="0" applyFont="1" applyBorder="1"/>
    <xf numFmtId="0" fontId="4" fillId="0" borderId="10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0" xfId="0" applyNumberFormat="1" applyFont="1" applyBorder="1"/>
    <xf numFmtId="0" fontId="4" fillId="0" borderId="16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NumberFormat="1"/>
    <xf numFmtId="0" fontId="4" fillId="0" borderId="16" xfId="0" applyFont="1" applyBorder="1" applyAlignment="1">
      <alignment horizontal="left"/>
    </xf>
    <xf numFmtId="0" fontId="0" fillId="0" borderId="0" xfId="0" applyBorder="1"/>
    <xf numFmtId="0" fontId="4" fillId="0" borderId="10" xfId="0" applyFont="1" applyFill="1" applyBorder="1" applyAlignment="1"/>
    <xf numFmtId="0" fontId="4" fillId="0" borderId="16" xfId="0" applyFont="1" applyFill="1" applyBorder="1" applyAlignment="1"/>
    <xf numFmtId="0" fontId="1" fillId="0" borderId="0" xfId="0" applyFont="1" applyFill="1" applyBorder="1" applyAlignment="1"/>
    <xf numFmtId="0" fontId="4" fillId="0" borderId="10" xfId="0" applyFont="1" applyBorder="1" applyAlignment="1"/>
    <xf numFmtId="0" fontId="4" fillId="0" borderId="16" xfId="0" applyFont="1" applyBorder="1" applyAlignment="1"/>
    <xf numFmtId="3" fontId="0" fillId="0" borderId="0" xfId="0" applyNumberFormat="1"/>
    <xf numFmtId="0" fontId="4" fillId="0" borderId="7" xfId="0" applyFont="1" applyBorder="1"/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Continuous" vertical="center"/>
    </xf>
    <xf numFmtId="0" fontId="6" fillId="0" borderId="19" xfId="0" applyFont="1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0" fontId="0" fillId="0" borderId="20" xfId="0" applyBorder="1" applyAlignment="1">
      <alignment horizontal="centerContinuous" vertical="center"/>
    </xf>
    <xf numFmtId="0" fontId="7" fillId="2" borderId="21" xfId="0" applyFont="1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2" borderId="23" xfId="0" applyFill="1" applyBorder="1" applyAlignment="1">
      <alignment horizontal="centerContinuous"/>
    </xf>
    <xf numFmtId="0" fontId="7" fillId="2" borderId="22" xfId="0" applyFont="1" applyFill="1" applyBorder="1" applyAlignment="1">
      <alignment horizontal="centerContinuous"/>
    </xf>
    <xf numFmtId="0" fontId="0" fillId="2" borderId="22" xfId="0" applyFill="1" applyBorder="1" applyAlignment="1">
      <alignment horizontal="centerContinuous"/>
    </xf>
    <xf numFmtId="0" fontId="0" fillId="0" borderId="24" xfId="0" applyBorder="1"/>
    <xf numFmtId="0" fontId="0" fillId="0" borderId="25" xfId="0" applyBorder="1"/>
    <xf numFmtId="3" fontId="0" fillId="0" borderId="6" xfId="0" applyNumberFormat="1" applyBorder="1"/>
    <xf numFmtId="0" fontId="0" fillId="0" borderId="2" xfId="0" applyBorder="1"/>
    <xf numFmtId="3" fontId="0" fillId="0" borderId="4" xfId="0" applyNumberFormat="1" applyBorder="1"/>
    <xf numFmtId="0" fontId="0" fillId="0" borderId="3" xfId="0" applyBorder="1"/>
    <xf numFmtId="0" fontId="0" fillId="0" borderId="7" xfId="0" applyBorder="1"/>
    <xf numFmtId="3" fontId="0" fillId="0" borderId="9" xfId="0" applyNumberFormat="1" applyBorder="1"/>
    <xf numFmtId="0" fontId="0" fillId="0" borderId="8" xfId="0" applyBorder="1"/>
    <xf numFmtId="0" fontId="0" fillId="0" borderId="26" xfId="0" applyBorder="1"/>
    <xf numFmtId="0" fontId="0" fillId="0" borderId="25" xfId="0" applyBorder="1" applyAlignment="1">
      <alignment shrinkToFit="1"/>
    </xf>
    <xf numFmtId="0" fontId="0" fillId="0" borderId="27" xfId="0" applyBorder="1"/>
    <xf numFmtId="0" fontId="8" fillId="0" borderId="7" xfId="0" applyFont="1" applyBorder="1"/>
    <xf numFmtId="0" fontId="0" fillId="0" borderId="12" xfId="0" applyBorder="1"/>
    <xf numFmtId="0" fontId="0" fillId="0" borderId="28" xfId="0" applyBorder="1" applyAlignment="1">
      <alignment horizontal="center" shrinkToFit="1"/>
    </xf>
    <xf numFmtId="0" fontId="0" fillId="0" borderId="29" xfId="0" applyBorder="1" applyAlignment="1">
      <alignment horizontal="center" shrinkToFit="1"/>
    </xf>
    <xf numFmtId="3" fontId="0" fillId="0" borderId="30" xfId="0" applyNumberFormat="1" applyBorder="1"/>
    <xf numFmtId="0" fontId="0" fillId="0" borderId="28" xfId="0" applyBorder="1"/>
    <xf numFmtId="3" fontId="0" fillId="0" borderId="31" xfId="0" applyNumberFormat="1" applyBorder="1"/>
    <xf numFmtId="0" fontId="0" fillId="0" borderId="29" xfId="0" applyBorder="1"/>
    <xf numFmtId="0" fontId="3" fillId="2" borderId="2" xfId="0" applyFont="1" applyFill="1" applyBorder="1"/>
    <xf numFmtId="0" fontId="3" fillId="2" borderId="4" xfId="0" applyFont="1" applyFill="1" applyBorder="1"/>
    <xf numFmtId="0" fontId="3" fillId="2" borderId="3" xfId="0" applyFont="1" applyFill="1" applyBorder="1"/>
    <xf numFmtId="0" fontId="3" fillId="2" borderId="32" xfId="0" applyFont="1" applyFill="1" applyBorder="1"/>
    <xf numFmtId="0" fontId="3" fillId="2" borderId="33" xfId="0" applyFont="1" applyFill="1" applyBorder="1"/>
    <xf numFmtId="0" fontId="0" fillId="0" borderId="13" xfId="0" applyBorder="1"/>
    <xf numFmtId="0" fontId="0" fillId="0" borderId="34" xfId="0" applyBorder="1"/>
    <xf numFmtId="0" fontId="0" fillId="0" borderId="35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0" fillId="0" borderId="0" xfId="0" applyFill="1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165" fontId="0" fillId="0" borderId="40" xfId="0" applyNumberFormat="1" applyBorder="1" applyAlignment="1">
      <alignment horizontal="right"/>
    </xf>
    <xf numFmtId="0" fontId="0" fillId="0" borderId="40" xfId="0" applyBorder="1"/>
    <xf numFmtId="166" fontId="0" fillId="0" borderId="15" xfId="0" applyNumberFormat="1" applyBorder="1" applyAlignment="1">
      <alignment horizontal="right" indent="2"/>
    </xf>
    <xf numFmtId="166" fontId="0" fillId="0" borderId="16" xfId="0" applyNumberFormat="1" applyBorder="1" applyAlignment="1">
      <alignment horizontal="right" indent="2"/>
    </xf>
    <xf numFmtId="0" fontId="0" fillId="0" borderId="9" xfId="0" applyBorder="1"/>
    <xf numFmtId="165" fontId="0" fillId="0" borderId="8" xfId="0" applyNumberFormat="1" applyBorder="1" applyAlignment="1">
      <alignment horizontal="right"/>
    </xf>
    <xf numFmtId="0" fontId="6" fillId="2" borderId="28" xfId="0" applyFont="1" applyFill="1" applyBorder="1"/>
    <xf numFmtId="0" fontId="6" fillId="2" borderId="31" xfId="0" applyFont="1" applyFill="1" applyBorder="1"/>
    <xf numFmtId="0" fontId="6" fillId="2" borderId="29" xfId="0" applyFont="1" applyFill="1" applyBorder="1"/>
    <xf numFmtId="166" fontId="6" fillId="2" borderId="41" xfId="0" applyNumberFormat="1" applyFont="1" applyFill="1" applyBorder="1" applyAlignment="1">
      <alignment horizontal="right" indent="2"/>
    </xf>
    <xf numFmtId="166" fontId="6" fillId="2" borderId="42" xfId="0" applyNumberFormat="1" applyFont="1" applyFill="1" applyBorder="1" applyAlignment="1">
      <alignment horizontal="right" indent="2"/>
    </xf>
    <xf numFmtId="0" fontId="6" fillId="0" borderId="0" xfId="0" applyFont="1"/>
    <xf numFmtId="0" fontId="0" fillId="0" borderId="0" xfId="0" applyAlignment="1"/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justify"/>
    </xf>
    <xf numFmtId="0" fontId="0" fillId="0" borderId="0" xfId="0" applyAlignment="1">
      <alignment horizontal="left" wrapText="1"/>
    </xf>
    <xf numFmtId="0" fontId="10" fillId="0" borderId="43" xfId="1" applyFont="1" applyBorder="1" applyAlignment="1">
      <alignment horizontal="center"/>
    </xf>
    <xf numFmtId="0" fontId="10" fillId="0" borderId="44" xfId="1" applyFont="1" applyBorder="1" applyAlignment="1">
      <alignment horizontal="center"/>
    </xf>
    <xf numFmtId="0" fontId="10" fillId="0" borderId="45" xfId="1" applyBorder="1"/>
    <xf numFmtId="0" fontId="10" fillId="0" borderId="45" xfId="1" applyBorder="1" applyAlignment="1">
      <alignment horizontal="right"/>
    </xf>
    <xf numFmtId="0" fontId="10" fillId="0" borderId="46" xfId="1" applyFont="1" applyBorder="1"/>
    <xf numFmtId="0" fontId="0" fillId="0" borderId="45" xfId="0" applyNumberFormat="1" applyBorder="1" applyAlignment="1">
      <alignment horizontal="left"/>
    </xf>
    <xf numFmtId="0" fontId="0" fillId="0" borderId="47" xfId="0" applyNumberFormat="1" applyBorder="1"/>
    <xf numFmtId="0" fontId="10" fillId="0" borderId="48" xfId="1" applyFont="1" applyBorder="1" applyAlignment="1">
      <alignment horizontal="center"/>
    </xf>
    <xf numFmtId="0" fontId="10" fillId="0" borderId="49" xfId="1" applyFont="1" applyBorder="1" applyAlignment="1">
      <alignment horizontal="center"/>
    </xf>
    <xf numFmtId="0" fontId="3" fillId="0" borderId="50" xfId="1" applyFont="1" applyBorder="1"/>
    <xf numFmtId="0" fontId="10" fillId="0" borderId="50" xfId="1" applyBorder="1"/>
    <xf numFmtId="0" fontId="10" fillId="0" borderId="50" xfId="1" applyBorder="1" applyAlignment="1">
      <alignment horizontal="right"/>
    </xf>
    <xf numFmtId="0" fontId="10" fillId="0" borderId="51" xfId="1" applyFont="1" applyBorder="1" applyAlignment="1">
      <alignment horizontal="left"/>
    </xf>
    <xf numFmtId="0" fontId="10" fillId="0" borderId="50" xfId="1" applyFont="1" applyBorder="1" applyAlignment="1">
      <alignment horizontal="left"/>
    </xf>
    <xf numFmtId="0" fontId="10" fillId="0" borderId="52" xfId="1" applyFont="1" applyBorder="1" applyAlignment="1">
      <alignment horizontal="lef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7" fillId="2" borderId="21" xfId="0" applyNumberFormat="1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53" xfId="0" applyFont="1" applyFill="1" applyBorder="1" applyAlignment="1">
      <alignment horizontal="center"/>
    </xf>
    <xf numFmtId="0" fontId="7" fillId="2" borderId="54" xfId="0" applyFont="1" applyFill="1" applyBorder="1" applyAlignment="1">
      <alignment horizontal="center"/>
    </xf>
    <xf numFmtId="0" fontId="7" fillId="2" borderId="55" xfId="0" applyFont="1" applyFill="1" applyBorder="1" applyAlignment="1">
      <alignment horizontal="center"/>
    </xf>
    <xf numFmtId="0" fontId="11" fillId="0" borderId="0" xfId="0" applyFont="1" applyBorder="1"/>
    <xf numFmtId="3" fontId="8" fillId="0" borderId="35" xfId="0" applyNumberFormat="1" applyFont="1" applyBorder="1"/>
    <xf numFmtId="0" fontId="7" fillId="2" borderId="21" xfId="0" applyFont="1" applyFill="1" applyBorder="1"/>
    <xf numFmtId="0" fontId="7" fillId="2" borderId="22" xfId="0" applyFont="1" applyFill="1" applyBorder="1"/>
    <xf numFmtId="3" fontId="7" fillId="2" borderId="23" xfId="0" applyNumberFormat="1" applyFont="1" applyFill="1" applyBorder="1"/>
    <xf numFmtId="3" fontId="7" fillId="2" borderId="53" xfId="0" applyNumberFormat="1" applyFont="1" applyFill="1" applyBorder="1"/>
    <xf numFmtId="3" fontId="7" fillId="2" borderId="54" xfId="0" applyNumberFormat="1" applyFont="1" applyFill="1" applyBorder="1"/>
    <xf numFmtId="3" fontId="7" fillId="2" borderId="55" xfId="0" applyNumberFormat="1" applyFont="1" applyFill="1" applyBorder="1"/>
    <xf numFmtId="0" fontId="7" fillId="0" borderId="0" xfId="0" applyFont="1"/>
    <xf numFmtId="3" fontId="2" fillId="0" borderId="0" xfId="0" applyNumberFormat="1" applyFont="1" applyAlignment="1">
      <alignment horizontal="centerContinuous"/>
    </xf>
    <xf numFmtId="0" fontId="0" fillId="2" borderId="33" xfId="0" applyFill="1" applyBorder="1"/>
    <xf numFmtId="0" fontId="3" fillId="2" borderId="58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right"/>
    </xf>
    <xf numFmtId="4" fontId="5" fillId="2" borderId="33" xfId="0" applyNumberFormat="1" applyFont="1" applyFill="1" applyBorder="1" applyAlignment="1">
      <alignment horizontal="right"/>
    </xf>
    <xf numFmtId="0" fontId="8" fillId="0" borderId="27" xfId="0" applyFont="1" applyBorder="1"/>
    <xf numFmtId="0" fontId="8" fillId="0" borderId="25" xfId="0" applyFont="1" applyBorder="1"/>
    <xf numFmtId="0" fontId="8" fillId="0" borderId="17" xfId="0" applyFont="1" applyBorder="1"/>
    <xf numFmtId="3" fontId="8" fillId="0" borderId="26" xfId="0" applyNumberFormat="1" applyFont="1" applyBorder="1" applyAlignment="1">
      <alignment horizontal="right"/>
    </xf>
    <xf numFmtId="165" fontId="8" fillId="0" borderId="10" xfId="0" applyNumberFormat="1" applyFont="1" applyBorder="1" applyAlignment="1">
      <alignment horizontal="right"/>
    </xf>
    <xf numFmtId="3" fontId="8" fillId="0" borderId="36" xfId="0" applyNumberFormat="1" applyFont="1" applyBorder="1" applyAlignment="1">
      <alignment horizontal="right"/>
    </xf>
    <xf numFmtId="4" fontId="8" fillId="0" borderId="25" xfId="0" applyNumberFormat="1" applyFont="1" applyBorder="1" applyAlignment="1">
      <alignment horizontal="right"/>
    </xf>
    <xf numFmtId="3" fontId="8" fillId="0" borderId="17" xfId="0" applyNumberFormat="1" applyFont="1" applyBorder="1" applyAlignment="1">
      <alignment horizontal="right"/>
    </xf>
    <xf numFmtId="0" fontId="0" fillId="2" borderId="28" xfId="0" applyFill="1" applyBorder="1"/>
    <xf numFmtId="0" fontId="7" fillId="2" borderId="31" xfId="0" applyFont="1" applyFill="1" applyBorder="1"/>
    <xf numFmtId="0" fontId="0" fillId="2" borderId="31" xfId="0" applyFill="1" applyBorder="1"/>
    <xf numFmtId="4" fontId="0" fillId="2" borderId="42" xfId="0" applyNumberFormat="1" applyFill="1" applyBorder="1"/>
    <xf numFmtId="4" fontId="0" fillId="2" borderId="28" xfId="0" applyNumberFormat="1" applyFill="1" applyBorder="1"/>
    <xf numFmtId="4" fontId="0" fillId="2" borderId="31" xfId="0" applyNumberFormat="1" applyFill="1" applyBorder="1"/>
    <xf numFmtId="3" fontId="7" fillId="2" borderId="31" xfId="0" applyNumberFormat="1" applyFont="1" applyFill="1" applyBorder="1" applyAlignment="1">
      <alignment horizontal="right"/>
    </xf>
    <xf numFmtId="3" fontId="7" fillId="2" borderId="42" xfId="0" applyNumberFormat="1" applyFont="1" applyFill="1" applyBorder="1" applyAlignment="1">
      <alignment horizontal="right"/>
    </xf>
    <xf numFmtId="3" fontId="11" fillId="0" borderId="0" xfId="0" applyNumberFormat="1" applyFont="1"/>
    <xf numFmtId="4" fontId="11" fillId="0" borderId="0" xfId="0" applyNumberFormat="1" applyFont="1"/>
    <xf numFmtId="4" fontId="0" fillId="0" borderId="0" xfId="0" applyNumberFormat="1"/>
    <xf numFmtId="0" fontId="12" fillId="0" borderId="0" xfId="1" applyFont="1" applyAlignment="1">
      <alignment horizontal="center"/>
    </xf>
    <xf numFmtId="0" fontId="10" fillId="0" borderId="0" xfId="1"/>
    <xf numFmtId="0" fontId="13" fillId="0" borderId="0" xfId="1" applyFont="1" applyAlignment="1">
      <alignment horizontal="centerContinuous"/>
    </xf>
    <xf numFmtId="0" fontId="14" fillId="0" borderId="0" xfId="1" applyFont="1" applyAlignment="1">
      <alignment horizontal="centerContinuous"/>
    </xf>
    <xf numFmtId="0" fontId="14" fillId="0" borderId="0" xfId="1" applyFont="1" applyAlignment="1">
      <alignment horizontal="right"/>
    </xf>
    <xf numFmtId="0" fontId="11" fillId="0" borderId="46" xfId="1" applyFont="1" applyBorder="1" applyAlignment="1">
      <alignment horizontal="right"/>
    </xf>
    <xf numFmtId="0" fontId="10" fillId="0" borderId="45" xfId="1" applyBorder="1" applyAlignment="1">
      <alignment horizontal="left"/>
    </xf>
    <xf numFmtId="0" fontId="10" fillId="0" borderId="47" xfId="1" applyBorder="1"/>
    <xf numFmtId="49" fontId="10" fillId="0" borderId="48" xfId="1" applyNumberFormat="1" applyFont="1" applyBorder="1" applyAlignment="1">
      <alignment horizontal="center"/>
    </xf>
    <xf numFmtId="0" fontId="10" fillId="0" borderId="51" xfId="1" applyBorder="1" applyAlignment="1">
      <alignment horizontal="center" shrinkToFit="1"/>
    </xf>
    <xf numFmtId="0" fontId="10" fillId="0" borderId="50" xfId="1" applyBorder="1" applyAlignment="1">
      <alignment horizontal="center" shrinkToFit="1"/>
    </xf>
    <xf numFmtId="0" fontId="10" fillId="0" borderId="52" xfId="1" applyBorder="1" applyAlignment="1">
      <alignment horizontal="center" shrinkToFit="1"/>
    </xf>
    <xf numFmtId="0" fontId="11" fillId="0" borderId="0" xfId="1" applyFont="1"/>
    <xf numFmtId="0" fontId="10" fillId="0" borderId="0" xfId="1" applyFont="1"/>
    <xf numFmtId="0" fontId="10" fillId="0" borderId="0" xfId="1" applyAlignment="1">
      <alignment horizontal="right"/>
    </xf>
    <xf numFmtId="0" fontId="10" fillId="0" borderId="0" xfId="1" applyAlignment="1"/>
    <xf numFmtId="49" fontId="15" fillId="2" borderId="10" xfId="1" applyNumberFormat="1" applyFont="1" applyFill="1" applyBorder="1"/>
    <xf numFmtId="0" fontId="15" fillId="2" borderId="8" xfId="1" applyFont="1" applyFill="1" applyBorder="1" applyAlignment="1">
      <alignment horizontal="center"/>
    </xf>
    <xf numFmtId="0" fontId="15" fillId="2" borderId="8" xfId="1" applyNumberFormat="1" applyFont="1" applyFill="1" applyBorder="1" applyAlignment="1">
      <alignment horizontal="center"/>
    </xf>
    <xf numFmtId="0" fontId="15" fillId="2" borderId="10" xfId="1" applyFont="1" applyFill="1" applyBorder="1" applyAlignment="1">
      <alignment horizontal="center"/>
    </xf>
    <xf numFmtId="0" fontId="7" fillId="0" borderId="56" xfId="1" applyFont="1" applyBorder="1" applyAlignment="1">
      <alignment horizontal="center"/>
    </xf>
    <xf numFmtId="49" fontId="7" fillId="0" borderId="56" xfId="1" applyNumberFormat="1" applyFont="1" applyBorder="1" applyAlignment="1">
      <alignment horizontal="left"/>
    </xf>
    <xf numFmtId="0" fontId="7" fillId="0" borderId="56" xfId="1" applyFont="1" applyBorder="1"/>
    <xf numFmtId="0" fontId="10" fillId="0" borderId="56" xfId="1" applyBorder="1" applyAlignment="1">
      <alignment horizontal="center"/>
    </xf>
    <xf numFmtId="0" fontId="10" fillId="0" borderId="56" xfId="1" applyNumberFormat="1" applyBorder="1" applyAlignment="1">
      <alignment horizontal="right"/>
    </xf>
    <xf numFmtId="0" fontId="10" fillId="0" borderId="56" xfId="1" applyNumberFormat="1" applyBorder="1"/>
    <xf numFmtId="0" fontId="10" fillId="0" borderId="0" xfId="1" applyNumberFormat="1"/>
    <xf numFmtId="0" fontId="16" fillId="0" borderId="0" xfId="1" applyFont="1"/>
    <xf numFmtId="0" fontId="8" fillId="0" borderId="56" xfId="1" applyFont="1" applyBorder="1" applyAlignment="1">
      <alignment horizontal="center" vertical="top"/>
    </xf>
    <xf numFmtId="49" fontId="9" fillId="0" borderId="56" xfId="1" applyNumberFormat="1" applyFont="1" applyBorder="1" applyAlignment="1">
      <alignment horizontal="left" vertical="top"/>
    </xf>
    <xf numFmtId="0" fontId="9" fillId="0" borderId="56" xfId="1" applyFont="1" applyBorder="1" applyAlignment="1">
      <alignment wrapText="1"/>
    </xf>
    <xf numFmtId="49" fontId="17" fillId="0" borderId="56" xfId="1" applyNumberFormat="1" applyFont="1" applyBorder="1" applyAlignment="1">
      <alignment horizontal="center" shrinkToFit="1"/>
    </xf>
    <xf numFmtId="4" fontId="17" fillId="0" borderId="56" xfId="1" applyNumberFormat="1" applyFont="1" applyBorder="1" applyAlignment="1">
      <alignment horizontal="right"/>
    </xf>
    <xf numFmtId="4" fontId="17" fillId="0" borderId="56" xfId="1" applyNumberFormat="1" applyFont="1" applyBorder="1"/>
    <xf numFmtId="0" fontId="11" fillId="0" borderId="56" xfId="1" applyFont="1" applyBorder="1" applyAlignment="1">
      <alignment horizontal="center"/>
    </xf>
    <xf numFmtId="49" fontId="11" fillId="0" borderId="56" xfId="1" applyNumberFormat="1" applyFont="1" applyBorder="1" applyAlignment="1">
      <alignment horizontal="left"/>
    </xf>
    <xf numFmtId="0" fontId="18" fillId="0" borderId="0" xfId="1" applyFont="1" applyAlignment="1">
      <alignment wrapText="1"/>
    </xf>
    <xf numFmtId="49" fontId="19" fillId="3" borderId="34" xfId="1" applyNumberFormat="1" applyFont="1" applyFill="1" applyBorder="1" applyAlignment="1">
      <alignment horizontal="left" wrapText="1"/>
    </xf>
    <xf numFmtId="49" fontId="20" fillId="0" borderId="0" xfId="0" applyNumberFormat="1" applyFont="1" applyAlignment="1">
      <alignment horizontal="left" wrapText="1"/>
    </xf>
    <xf numFmtId="4" fontId="19" fillId="3" borderId="56" xfId="1" applyNumberFormat="1" applyFont="1" applyFill="1" applyBorder="1" applyAlignment="1">
      <alignment horizontal="right" wrapText="1"/>
    </xf>
    <xf numFmtId="0" fontId="19" fillId="3" borderId="56" xfId="1" applyFont="1" applyFill="1" applyBorder="1" applyAlignment="1">
      <alignment horizontal="left" wrapText="1"/>
    </xf>
    <xf numFmtId="0" fontId="19" fillId="0" borderId="56" xfId="0" applyFont="1" applyBorder="1" applyAlignment="1">
      <alignment horizontal="right"/>
    </xf>
    <xf numFmtId="0" fontId="10" fillId="2" borderId="5" xfId="1" applyFill="1" applyBorder="1" applyAlignment="1">
      <alignment horizontal="center"/>
    </xf>
    <xf numFmtId="49" fontId="21" fillId="2" borderId="5" xfId="1" applyNumberFormat="1" applyFont="1" applyFill="1" applyBorder="1" applyAlignment="1">
      <alignment horizontal="left"/>
    </xf>
    <xf numFmtId="0" fontId="21" fillId="2" borderId="5" xfId="1" applyFont="1" applyFill="1" applyBorder="1"/>
    <xf numFmtId="4" fontId="10" fillId="2" borderId="5" xfId="1" applyNumberFormat="1" applyFill="1" applyBorder="1" applyAlignment="1">
      <alignment horizontal="right"/>
    </xf>
    <xf numFmtId="4" fontId="7" fillId="2" borderId="5" xfId="1" applyNumberFormat="1" applyFont="1" applyFill="1" applyBorder="1"/>
    <xf numFmtId="3" fontId="10" fillId="0" borderId="0" xfId="1" applyNumberFormat="1"/>
    <xf numFmtId="0" fontId="10" fillId="0" borderId="0" xfId="1" applyBorder="1"/>
    <xf numFmtId="0" fontId="22" fillId="0" borderId="0" xfId="1" applyFont="1" applyAlignment="1"/>
    <xf numFmtId="0" fontId="23" fillId="0" borderId="0" xfId="1" applyFont="1" applyBorder="1"/>
    <xf numFmtId="3" fontId="23" fillId="0" borderId="0" xfId="1" applyNumberFormat="1" applyFont="1" applyBorder="1" applyAlignment="1">
      <alignment horizontal="right"/>
    </xf>
    <xf numFmtId="4" fontId="23" fillId="0" borderId="0" xfId="1" applyNumberFormat="1" applyFont="1" applyBorder="1"/>
    <xf numFmtId="0" fontId="22" fillId="0" borderId="0" xfId="1" applyFont="1" applyBorder="1" applyAlignment="1"/>
    <xf numFmtId="0" fontId="10" fillId="0" borderId="0" xfId="1" applyBorder="1" applyAlignment="1">
      <alignment horizontal="right"/>
    </xf>
    <xf numFmtId="49" fontId="11" fillId="0" borderId="12" xfId="0" applyNumberFormat="1" applyFont="1" applyBorder="1"/>
    <xf numFmtId="3" fontId="8" fillId="0" borderId="13" xfId="0" applyNumberFormat="1" applyFont="1" applyBorder="1"/>
    <xf numFmtId="3" fontId="8" fillId="0" borderId="56" xfId="0" applyNumberFormat="1" applyFont="1" applyBorder="1"/>
    <xf numFmtId="3" fontId="8" fillId="0" borderId="57" xfId="0" applyNumberFormat="1" applyFont="1" applyBorder="1"/>
    <xf numFmtId="0" fontId="5" fillId="0" borderId="45" xfId="1" applyFont="1" applyBorder="1"/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1"/>
  <dimension ref="A1:BE55"/>
  <sheetViews>
    <sheetView workbookViewId="0"/>
  </sheetViews>
  <sheetFormatPr defaultRowHeight="12.75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75" customHeight="1" thickBot="1">
      <c r="A1" s="1" t="s">
        <v>76</v>
      </c>
      <c r="B1" s="2"/>
      <c r="C1" s="2"/>
      <c r="D1" s="2"/>
      <c r="E1" s="2"/>
      <c r="F1" s="2"/>
      <c r="G1" s="2"/>
    </row>
    <row r="2" spans="1:57" ht="12.75" customHeight="1">
      <c r="A2" s="3" t="s">
        <v>0</v>
      </c>
      <c r="B2" s="4"/>
      <c r="C2" s="5">
        <f>Rekapitulace!H1</f>
        <v>1</v>
      </c>
      <c r="D2" s="5" t="str">
        <f>Rekapitulace!G2</f>
        <v>Kanalizace</v>
      </c>
      <c r="E2" s="4"/>
      <c r="F2" s="6" t="s">
        <v>1</v>
      </c>
      <c r="G2" s="7"/>
    </row>
    <row r="3" spans="1:57" ht="3" hidden="1" customHeight="1">
      <c r="A3" s="8"/>
      <c r="B3" s="9"/>
      <c r="C3" s="10"/>
      <c r="D3" s="10"/>
      <c r="E3" s="9"/>
      <c r="F3" s="11"/>
      <c r="G3" s="12"/>
    </row>
    <row r="4" spans="1:57" ht="12" customHeight="1">
      <c r="A4" s="13" t="s">
        <v>2</v>
      </c>
      <c r="B4" s="9"/>
      <c r="C4" s="10" t="s">
        <v>3</v>
      </c>
      <c r="D4" s="10"/>
      <c r="E4" s="9"/>
      <c r="F4" s="11" t="s">
        <v>4</v>
      </c>
      <c r="G4" s="14"/>
    </row>
    <row r="5" spans="1:57" ht="12.95" customHeight="1">
      <c r="A5" s="15" t="s">
        <v>80</v>
      </c>
      <c r="B5" s="16"/>
      <c r="C5" s="17" t="s">
        <v>81</v>
      </c>
      <c r="D5" s="18"/>
      <c r="E5" s="19"/>
      <c r="F5" s="11" t="s">
        <v>6</v>
      </c>
      <c r="G5" s="12"/>
    </row>
    <row r="6" spans="1:57" ht="12.95" customHeight="1">
      <c r="A6" s="13" t="s">
        <v>7</v>
      </c>
      <c r="B6" s="9"/>
      <c r="C6" s="10" t="s">
        <v>8</v>
      </c>
      <c r="D6" s="10"/>
      <c r="E6" s="9"/>
      <c r="F6" s="20" t="s">
        <v>9</v>
      </c>
      <c r="G6" s="21"/>
      <c r="O6" s="22"/>
    </row>
    <row r="7" spans="1:57" ht="12.95" customHeight="1">
      <c r="A7" s="23" t="s">
        <v>78</v>
      </c>
      <c r="B7" s="24"/>
      <c r="C7" s="25" t="s">
        <v>79</v>
      </c>
      <c r="D7" s="26"/>
      <c r="E7" s="26"/>
      <c r="F7" s="27" t="s">
        <v>10</v>
      </c>
      <c r="G7" s="21">
        <f>IF(PocetMJ=0,,ROUND((F30+F32)/PocetMJ,1))</f>
        <v>0</v>
      </c>
    </row>
    <row r="8" spans="1:57">
      <c r="A8" s="28" t="s">
        <v>11</v>
      </c>
      <c r="B8" s="11"/>
      <c r="C8" s="29"/>
      <c r="D8" s="29"/>
      <c r="E8" s="30"/>
      <c r="F8" s="31" t="s">
        <v>12</v>
      </c>
      <c r="G8" s="32"/>
      <c r="H8" s="33"/>
      <c r="I8" s="34"/>
    </row>
    <row r="9" spans="1:57">
      <c r="A9" s="28" t="s">
        <v>13</v>
      </c>
      <c r="B9" s="11"/>
      <c r="C9" s="29">
        <f>Projektant</f>
        <v>0</v>
      </c>
      <c r="D9" s="29"/>
      <c r="E9" s="30"/>
      <c r="F9" s="11"/>
      <c r="G9" s="35"/>
      <c r="H9" s="36"/>
    </row>
    <row r="10" spans="1:57">
      <c r="A10" s="28" t="s">
        <v>14</v>
      </c>
      <c r="B10" s="11"/>
      <c r="C10" s="29"/>
      <c r="D10" s="29"/>
      <c r="E10" s="29"/>
      <c r="F10" s="37"/>
      <c r="G10" s="38"/>
      <c r="H10" s="39"/>
    </row>
    <row r="11" spans="1:57" ht="13.5" customHeight="1">
      <c r="A11" s="28" t="s">
        <v>15</v>
      </c>
      <c r="B11" s="11"/>
      <c r="C11" s="29"/>
      <c r="D11" s="29"/>
      <c r="E11" s="29"/>
      <c r="F11" s="40" t="s">
        <v>16</v>
      </c>
      <c r="G11" s="41"/>
      <c r="H11" s="36"/>
      <c r="BA11" s="42"/>
      <c r="BB11" s="42"/>
      <c r="BC11" s="42"/>
      <c r="BD11" s="42"/>
      <c r="BE11" s="42"/>
    </row>
    <row r="12" spans="1:57" ht="12.75" customHeight="1">
      <c r="A12" s="43" t="s">
        <v>17</v>
      </c>
      <c r="B12" s="9"/>
      <c r="C12" s="44"/>
      <c r="D12" s="44"/>
      <c r="E12" s="44"/>
      <c r="F12" s="45" t="s">
        <v>18</v>
      </c>
      <c r="G12" s="46"/>
      <c r="H12" s="36"/>
    </row>
    <row r="13" spans="1:57" ht="28.5" customHeight="1" thickBot="1">
      <c r="A13" s="47" t="s">
        <v>19</v>
      </c>
      <c r="B13" s="48"/>
      <c r="C13" s="48"/>
      <c r="D13" s="48"/>
      <c r="E13" s="49"/>
      <c r="F13" s="49"/>
      <c r="G13" s="50"/>
      <c r="H13" s="36"/>
    </row>
    <row r="14" spans="1:57" ht="17.25" customHeight="1" thickBot="1">
      <c r="A14" s="51" t="s">
        <v>20</v>
      </c>
      <c r="B14" s="52"/>
      <c r="C14" s="53"/>
      <c r="D14" s="54" t="s">
        <v>21</v>
      </c>
      <c r="E14" s="55"/>
      <c r="F14" s="55"/>
      <c r="G14" s="53"/>
    </row>
    <row r="15" spans="1:57" ht="15.95" customHeight="1">
      <c r="A15" s="56"/>
      <c r="B15" s="57" t="s">
        <v>22</v>
      </c>
      <c r="C15" s="58">
        <f>HSV</f>
        <v>0</v>
      </c>
      <c r="D15" s="59" t="str">
        <f>Rekapitulace!A19</f>
        <v>Ztížené výrobní podmínky</v>
      </c>
      <c r="E15" s="60"/>
      <c r="F15" s="61"/>
      <c r="G15" s="58">
        <f>Rekapitulace!I19</f>
        <v>0</v>
      </c>
    </row>
    <row r="16" spans="1:57" ht="15.95" customHeight="1">
      <c r="A16" s="56" t="s">
        <v>23</v>
      </c>
      <c r="B16" s="57" t="s">
        <v>24</v>
      </c>
      <c r="C16" s="58">
        <f>PSV</f>
        <v>0</v>
      </c>
      <c r="D16" s="62" t="str">
        <f>Rekapitulace!A20</f>
        <v>Oborová přirážka</v>
      </c>
      <c r="E16" s="63"/>
      <c r="F16" s="64"/>
      <c r="G16" s="58">
        <f>Rekapitulace!I20</f>
        <v>0</v>
      </c>
    </row>
    <row r="17" spans="1:7" ht="15.95" customHeight="1">
      <c r="A17" s="56" t="s">
        <v>25</v>
      </c>
      <c r="B17" s="57" t="s">
        <v>26</v>
      </c>
      <c r="C17" s="58">
        <f>Mont</f>
        <v>0</v>
      </c>
      <c r="D17" s="62" t="str">
        <f>Rekapitulace!A21</f>
        <v>Přesun stavebních kapacit</v>
      </c>
      <c r="E17" s="63"/>
      <c r="F17" s="64"/>
      <c r="G17" s="58">
        <f>Rekapitulace!I21</f>
        <v>0</v>
      </c>
    </row>
    <row r="18" spans="1:7" ht="15.95" customHeight="1">
      <c r="A18" s="65" t="s">
        <v>27</v>
      </c>
      <c r="B18" s="66" t="s">
        <v>28</v>
      </c>
      <c r="C18" s="58">
        <f>Dodavka</f>
        <v>0</v>
      </c>
      <c r="D18" s="62" t="str">
        <f>Rekapitulace!A22</f>
        <v>Mimostaveništní doprava</v>
      </c>
      <c r="E18" s="63"/>
      <c r="F18" s="64"/>
      <c r="G18" s="58">
        <f>Rekapitulace!I22</f>
        <v>0</v>
      </c>
    </row>
    <row r="19" spans="1:7" ht="15.95" customHeight="1">
      <c r="A19" s="67" t="s">
        <v>29</v>
      </c>
      <c r="B19" s="57"/>
      <c r="C19" s="58">
        <f>SUM(C15:C18)</f>
        <v>0</v>
      </c>
      <c r="D19" s="68" t="str">
        <f>Rekapitulace!A23</f>
        <v>Zařízení staveniště</v>
      </c>
      <c r="E19" s="63"/>
      <c r="F19" s="64"/>
      <c r="G19" s="58">
        <f>Rekapitulace!I23</f>
        <v>0</v>
      </c>
    </row>
    <row r="20" spans="1:7" ht="15.95" customHeight="1">
      <c r="A20" s="67"/>
      <c r="B20" s="57"/>
      <c r="C20" s="58"/>
      <c r="D20" s="62" t="str">
        <f>Rekapitulace!A24</f>
        <v>Provoz investora</v>
      </c>
      <c r="E20" s="63"/>
      <c r="F20" s="64"/>
      <c r="G20" s="58">
        <f>Rekapitulace!I24</f>
        <v>0</v>
      </c>
    </row>
    <row r="21" spans="1:7" ht="15.95" customHeight="1">
      <c r="A21" s="67" t="s">
        <v>30</v>
      </c>
      <c r="B21" s="57"/>
      <c r="C21" s="58">
        <f>HZS</f>
        <v>0</v>
      </c>
      <c r="D21" s="62" t="str">
        <f>Rekapitulace!A25</f>
        <v>Kompletační činnost (IČD)</v>
      </c>
      <c r="E21" s="63"/>
      <c r="F21" s="64"/>
      <c r="G21" s="58">
        <f>Rekapitulace!I25</f>
        <v>0</v>
      </c>
    </row>
    <row r="22" spans="1:7" ht="15.95" customHeight="1">
      <c r="A22" s="69" t="s">
        <v>31</v>
      </c>
      <c r="B22" s="36"/>
      <c r="C22" s="58">
        <f>C19+C21</f>
        <v>0</v>
      </c>
      <c r="D22" s="62" t="s">
        <v>32</v>
      </c>
      <c r="E22" s="63"/>
      <c r="F22" s="64"/>
      <c r="G22" s="58">
        <f>G23-SUM(G15:G21)</f>
        <v>0</v>
      </c>
    </row>
    <row r="23" spans="1:7" ht="15.95" customHeight="1" thickBot="1">
      <c r="A23" s="70" t="s">
        <v>33</v>
      </c>
      <c r="B23" s="71"/>
      <c r="C23" s="72">
        <f>C22+G23</f>
        <v>0</v>
      </c>
      <c r="D23" s="73" t="s">
        <v>34</v>
      </c>
      <c r="E23" s="74"/>
      <c r="F23" s="75"/>
      <c r="G23" s="58">
        <f>VRN</f>
        <v>0</v>
      </c>
    </row>
    <row r="24" spans="1:7">
      <c r="A24" s="76" t="s">
        <v>35</v>
      </c>
      <c r="B24" s="77"/>
      <c r="C24" s="78"/>
      <c r="D24" s="77" t="s">
        <v>36</v>
      </c>
      <c r="E24" s="77"/>
      <c r="F24" s="79" t="s">
        <v>37</v>
      </c>
      <c r="G24" s="80"/>
    </row>
    <row r="25" spans="1:7">
      <c r="A25" s="69" t="s">
        <v>38</v>
      </c>
      <c r="B25" s="36"/>
      <c r="C25" s="81"/>
      <c r="D25" s="36" t="s">
        <v>38</v>
      </c>
      <c r="F25" s="82" t="s">
        <v>38</v>
      </c>
      <c r="G25" s="83"/>
    </row>
    <row r="26" spans="1:7" ht="37.5" customHeight="1">
      <c r="A26" s="69" t="s">
        <v>39</v>
      </c>
      <c r="B26" s="84"/>
      <c r="C26" s="81"/>
      <c r="D26" s="36" t="s">
        <v>39</v>
      </c>
      <c r="F26" s="82" t="s">
        <v>39</v>
      </c>
      <c r="G26" s="83"/>
    </row>
    <row r="27" spans="1:7">
      <c r="A27" s="69"/>
      <c r="B27" s="85"/>
      <c r="C27" s="81"/>
      <c r="D27" s="36"/>
      <c r="F27" s="82"/>
      <c r="G27" s="83"/>
    </row>
    <row r="28" spans="1:7">
      <c r="A28" s="69" t="s">
        <v>40</v>
      </c>
      <c r="B28" s="36"/>
      <c r="C28" s="81"/>
      <c r="D28" s="82" t="s">
        <v>41</v>
      </c>
      <c r="E28" s="81"/>
      <c r="F28" s="86" t="s">
        <v>41</v>
      </c>
      <c r="G28" s="83"/>
    </row>
    <row r="29" spans="1:7" ht="69" customHeight="1">
      <c r="A29" s="69"/>
      <c r="B29" s="36"/>
      <c r="C29" s="87"/>
      <c r="D29" s="88"/>
      <c r="E29" s="87"/>
      <c r="F29" s="36"/>
      <c r="G29" s="83"/>
    </row>
    <row r="30" spans="1:7">
      <c r="A30" s="89" t="s">
        <v>42</v>
      </c>
      <c r="B30" s="90"/>
      <c r="C30" s="91">
        <v>21</v>
      </c>
      <c r="D30" s="90" t="s">
        <v>43</v>
      </c>
      <c r="E30" s="92"/>
      <c r="F30" s="93">
        <f>ROUND(C23-F32,0)</f>
        <v>0</v>
      </c>
      <c r="G30" s="94"/>
    </row>
    <row r="31" spans="1:7">
      <c r="A31" s="89" t="s">
        <v>44</v>
      </c>
      <c r="B31" s="90"/>
      <c r="C31" s="91">
        <f>SazbaDPH1</f>
        <v>21</v>
      </c>
      <c r="D31" s="90" t="s">
        <v>45</v>
      </c>
      <c r="E31" s="92"/>
      <c r="F31" s="93">
        <f>ROUND(PRODUCT(F30,C31/100),1)</f>
        <v>0</v>
      </c>
      <c r="G31" s="94"/>
    </row>
    <row r="32" spans="1:7">
      <c r="A32" s="89" t="s">
        <v>42</v>
      </c>
      <c r="B32" s="90"/>
      <c r="C32" s="91">
        <v>0</v>
      </c>
      <c r="D32" s="90" t="s">
        <v>45</v>
      </c>
      <c r="E32" s="92"/>
      <c r="F32" s="93">
        <v>0</v>
      </c>
      <c r="G32" s="94"/>
    </row>
    <row r="33" spans="1:8">
      <c r="A33" s="89" t="s">
        <v>44</v>
      </c>
      <c r="B33" s="95"/>
      <c r="C33" s="96">
        <f>SazbaDPH2</f>
        <v>0</v>
      </c>
      <c r="D33" s="90" t="s">
        <v>45</v>
      </c>
      <c r="E33" s="64"/>
      <c r="F33" s="93">
        <f>ROUND(PRODUCT(F32,C33/100),1)</f>
        <v>0</v>
      </c>
      <c r="G33" s="94"/>
    </row>
    <row r="34" spans="1:8" s="102" customFormat="1" ht="19.5" customHeight="1" thickBot="1">
      <c r="A34" s="97" t="s">
        <v>46</v>
      </c>
      <c r="B34" s="98"/>
      <c r="C34" s="98"/>
      <c r="D34" s="98"/>
      <c r="E34" s="99"/>
      <c r="F34" s="100">
        <f>CEILING(SUM(F30:F33),IF(SUM(F30:F33)&gt;=0,1,-1))</f>
        <v>0</v>
      </c>
      <c r="G34" s="101"/>
    </row>
    <row r="36" spans="1:8">
      <c r="A36" s="103" t="s">
        <v>47</v>
      </c>
      <c r="B36" s="103"/>
      <c r="C36" s="103"/>
      <c r="D36" s="103"/>
      <c r="E36" s="103"/>
      <c r="F36" s="103"/>
      <c r="G36" s="103"/>
      <c r="H36" t="s">
        <v>5</v>
      </c>
    </row>
    <row r="37" spans="1:8" ht="14.25" customHeight="1">
      <c r="A37" s="103"/>
      <c r="B37" s="104"/>
      <c r="C37" s="104"/>
      <c r="D37" s="104"/>
      <c r="E37" s="104"/>
      <c r="F37" s="104"/>
      <c r="G37" s="104"/>
      <c r="H37" t="s">
        <v>5</v>
      </c>
    </row>
    <row r="38" spans="1:8" ht="12.75" customHeight="1">
      <c r="A38" s="105"/>
      <c r="B38" s="104"/>
      <c r="C38" s="104"/>
      <c r="D38" s="104"/>
      <c r="E38" s="104"/>
      <c r="F38" s="104"/>
      <c r="G38" s="104"/>
      <c r="H38" t="s">
        <v>5</v>
      </c>
    </row>
    <row r="39" spans="1:8">
      <c r="A39" s="105"/>
      <c r="B39" s="104"/>
      <c r="C39" s="104"/>
      <c r="D39" s="104"/>
      <c r="E39" s="104"/>
      <c r="F39" s="104"/>
      <c r="G39" s="104"/>
      <c r="H39" t="s">
        <v>5</v>
      </c>
    </row>
    <row r="40" spans="1:8">
      <c r="A40" s="105"/>
      <c r="B40" s="104"/>
      <c r="C40" s="104"/>
      <c r="D40" s="104"/>
      <c r="E40" s="104"/>
      <c r="F40" s="104"/>
      <c r="G40" s="104"/>
      <c r="H40" t="s">
        <v>5</v>
      </c>
    </row>
    <row r="41" spans="1:8">
      <c r="A41" s="105"/>
      <c r="B41" s="104"/>
      <c r="C41" s="104"/>
      <c r="D41" s="104"/>
      <c r="E41" s="104"/>
      <c r="F41" s="104"/>
      <c r="G41" s="104"/>
      <c r="H41" t="s">
        <v>5</v>
      </c>
    </row>
    <row r="42" spans="1:8">
      <c r="A42" s="105"/>
      <c r="B42" s="104"/>
      <c r="C42" s="104"/>
      <c r="D42" s="104"/>
      <c r="E42" s="104"/>
      <c r="F42" s="104"/>
      <c r="G42" s="104"/>
      <c r="H42" t="s">
        <v>5</v>
      </c>
    </row>
    <row r="43" spans="1:8">
      <c r="A43" s="105"/>
      <c r="B43" s="104"/>
      <c r="C43" s="104"/>
      <c r="D43" s="104"/>
      <c r="E43" s="104"/>
      <c r="F43" s="104"/>
      <c r="G43" s="104"/>
      <c r="H43" t="s">
        <v>5</v>
      </c>
    </row>
    <row r="44" spans="1:8">
      <c r="A44" s="105"/>
      <c r="B44" s="104"/>
      <c r="C44" s="104"/>
      <c r="D44" s="104"/>
      <c r="E44" s="104"/>
      <c r="F44" s="104"/>
      <c r="G44" s="104"/>
      <c r="H44" t="s">
        <v>5</v>
      </c>
    </row>
    <row r="45" spans="1:8" ht="0.75" customHeight="1">
      <c r="A45" s="105"/>
      <c r="B45" s="104"/>
      <c r="C45" s="104"/>
      <c r="D45" s="104"/>
      <c r="E45" s="104"/>
      <c r="F45" s="104"/>
      <c r="G45" s="104"/>
      <c r="H45" t="s">
        <v>5</v>
      </c>
    </row>
    <row r="46" spans="1:8">
      <c r="B46" s="106"/>
      <c r="C46" s="106"/>
      <c r="D46" s="106"/>
      <c r="E46" s="106"/>
      <c r="F46" s="106"/>
      <c r="G46" s="106"/>
    </row>
    <row r="47" spans="1:8">
      <c r="B47" s="106"/>
      <c r="C47" s="106"/>
      <c r="D47" s="106"/>
      <c r="E47" s="106"/>
      <c r="F47" s="106"/>
      <c r="G47" s="106"/>
    </row>
    <row r="48" spans="1:8">
      <c r="B48" s="106"/>
      <c r="C48" s="106"/>
      <c r="D48" s="106"/>
      <c r="E48" s="106"/>
      <c r="F48" s="106"/>
      <c r="G48" s="106"/>
    </row>
    <row r="49" spans="2:7">
      <c r="B49" s="106"/>
      <c r="C49" s="106"/>
      <c r="D49" s="106"/>
      <c r="E49" s="106"/>
      <c r="F49" s="106"/>
      <c r="G49" s="106"/>
    </row>
    <row r="50" spans="2:7">
      <c r="B50" s="106"/>
      <c r="C50" s="106"/>
      <c r="D50" s="106"/>
      <c r="E50" s="106"/>
      <c r="F50" s="106"/>
      <c r="G50" s="106"/>
    </row>
    <row r="51" spans="2:7">
      <c r="B51" s="106"/>
      <c r="C51" s="106"/>
      <c r="D51" s="106"/>
      <c r="E51" s="106"/>
      <c r="F51" s="106"/>
      <c r="G51" s="106"/>
    </row>
    <row r="52" spans="2:7">
      <c r="B52" s="106"/>
      <c r="C52" s="106"/>
      <c r="D52" s="106"/>
      <c r="E52" s="106"/>
      <c r="F52" s="106"/>
      <c r="G52" s="106"/>
    </row>
    <row r="53" spans="2:7">
      <c r="B53" s="106"/>
      <c r="C53" s="106"/>
      <c r="D53" s="106"/>
      <c r="E53" s="106"/>
      <c r="F53" s="106"/>
      <c r="G53" s="106"/>
    </row>
    <row r="54" spans="2:7">
      <c r="B54" s="106"/>
      <c r="C54" s="106"/>
      <c r="D54" s="106"/>
      <c r="E54" s="106"/>
      <c r="F54" s="106"/>
      <c r="G54" s="106"/>
    </row>
    <row r="55" spans="2:7">
      <c r="B55" s="106"/>
      <c r="C55" s="106"/>
      <c r="D55" s="106"/>
      <c r="E55" s="106"/>
      <c r="F55" s="106"/>
      <c r="G55" s="106"/>
    </row>
  </sheetData>
  <mergeCells count="22"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  <mergeCell ref="F30:G30"/>
    <mergeCell ref="F31:G31"/>
    <mergeCell ref="F32:G32"/>
    <mergeCell ref="F33:G33"/>
    <mergeCell ref="F34:G34"/>
    <mergeCell ref="B37:G45"/>
    <mergeCell ref="C8:E8"/>
    <mergeCell ref="C9:E9"/>
    <mergeCell ref="C10:E10"/>
    <mergeCell ref="C11:E11"/>
    <mergeCell ref="C12:E12"/>
    <mergeCell ref="A23:B23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1"/>
  <dimension ref="A1:BE78"/>
  <sheetViews>
    <sheetView workbookViewId="0">
      <selection activeCell="C1" sqref="C1"/>
    </sheetView>
  </sheetViews>
  <sheetFormatPr defaultRowHeight="12.75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57" ht="13.5" thickTop="1">
      <c r="A1" s="107" t="s">
        <v>48</v>
      </c>
      <c r="B1" s="108"/>
      <c r="C1" s="225" t="str">
        <f>CONCATENATE(cislostavby," ",nazevstavby)</f>
        <v>013MS02 Prodloužení kanalizace pro 3 RD, k.ú. Hrádek</v>
      </c>
      <c r="D1" s="109"/>
      <c r="E1" s="110"/>
      <c r="F1" s="109"/>
      <c r="G1" s="111" t="s">
        <v>49</v>
      </c>
      <c r="H1" s="112">
        <v>1</v>
      </c>
      <c r="I1" s="113"/>
    </row>
    <row r="2" spans="1:57" ht="13.5" thickBot="1">
      <c r="A2" s="114" t="s">
        <v>50</v>
      </c>
      <c r="B2" s="115"/>
      <c r="C2" s="116" t="str">
        <f>CONCATENATE(cisloobjektu," ",nazevobjektu)</f>
        <v>01 Kanalizace</v>
      </c>
      <c r="D2" s="117"/>
      <c r="E2" s="118"/>
      <c r="F2" s="117"/>
      <c r="G2" s="119" t="s">
        <v>81</v>
      </c>
      <c r="H2" s="120"/>
      <c r="I2" s="121"/>
    </row>
    <row r="3" spans="1:57" ht="13.5" thickTop="1">
      <c r="F3" s="36"/>
    </row>
    <row r="4" spans="1:57" ht="19.5" customHeight="1">
      <c r="A4" s="122" t="s">
        <v>51</v>
      </c>
      <c r="B4" s="123"/>
      <c r="C4" s="123"/>
      <c r="D4" s="123"/>
      <c r="E4" s="124"/>
      <c r="F4" s="123"/>
      <c r="G4" s="123"/>
      <c r="H4" s="123"/>
      <c r="I4" s="123"/>
    </row>
    <row r="5" spans="1:57" ht="13.5" thickBot="1"/>
    <row r="6" spans="1:57" s="36" customFormat="1" ht="13.5" thickBot="1">
      <c r="A6" s="125"/>
      <c r="B6" s="126" t="s">
        <v>52</v>
      </c>
      <c r="C6" s="126"/>
      <c r="D6" s="127"/>
      <c r="E6" s="128" t="s">
        <v>53</v>
      </c>
      <c r="F6" s="129" t="s">
        <v>54</v>
      </c>
      <c r="G6" s="129" t="s">
        <v>55</v>
      </c>
      <c r="H6" s="129" t="s">
        <v>56</v>
      </c>
      <c r="I6" s="130" t="s">
        <v>30</v>
      </c>
    </row>
    <row r="7" spans="1:57" s="36" customFormat="1">
      <c r="A7" s="221" t="str">
        <f>Položky!B7</f>
        <v>1</v>
      </c>
      <c r="B7" s="131" t="str">
        <f>Položky!C7</f>
        <v>Zemní práce</v>
      </c>
      <c r="D7" s="132"/>
      <c r="E7" s="222">
        <f>Položky!BA47</f>
        <v>0</v>
      </c>
      <c r="F7" s="223">
        <f>Položky!BB47</f>
        <v>0</v>
      </c>
      <c r="G7" s="223">
        <f>Položky!BC47</f>
        <v>0</v>
      </c>
      <c r="H7" s="223">
        <f>Položky!BD47</f>
        <v>0</v>
      </c>
      <c r="I7" s="224">
        <f>Položky!BE47</f>
        <v>0</v>
      </c>
    </row>
    <row r="8" spans="1:57" s="36" customFormat="1">
      <c r="A8" s="221" t="str">
        <f>Položky!B48</f>
        <v>11</v>
      </c>
      <c r="B8" s="131" t="str">
        <f>Položky!C48</f>
        <v>Přípravné a přidružené práce</v>
      </c>
      <c r="D8" s="132"/>
      <c r="E8" s="222">
        <f>Položky!BA53</f>
        <v>0</v>
      </c>
      <c r="F8" s="223">
        <f>Položky!BB53</f>
        <v>0</v>
      </c>
      <c r="G8" s="223">
        <f>Položky!BC53</f>
        <v>0</v>
      </c>
      <c r="H8" s="223">
        <f>Položky!BD53</f>
        <v>0</v>
      </c>
      <c r="I8" s="224">
        <f>Položky!BE53</f>
        <v>0</v>
      </c>
    </row>
    <row r="9" spans="1:57" s="36" customFormat="1">
      <c r="A9" s="221" t="str">
        <f>Položky!B54</f>
        <v>4</v>
      </c>
      <c r="B9" s="131" t="str">
        <f>Položky!C54</f>
        <v>Vodorovné konstrukce</v>
      </c>
      <c r="D9" s="132"/>
      <c r="E9" s="222">
        <f>Položky!BA58</f>
        <v>0</v>
      </c>
      <c r="F9" s="223">
        <f>Položky!BB58</f>
        <v>0</v>
      </c>
      <c r="G9" s="223">
        <f>Položky!BC58</f>
        <v>0</v>
      </c>
      <c r="H9" s="223">
        <f>Položky!BD58</f>
        <v>0</v>
      </c>
      <c r="I9" s="224">
        <f>Položky!BE58</f>
        <v>0</v>
      </c>
    </row>
    <row r="10" spans="1:57" s="36" customFormat="1">
      <c r="A10" s="221" t="str">
        <f>Položky!B59</f>
        <v>5</v>
      </c>
      <c r="B10" s="131" t="str">
        <f>Položky!C59</f>
        <v>Komunikace</v>
      </c>
      <c r="D10" s="132"/>
      <c r="E10" s="222">
        <f>Položky!BA62</f>
        <v>0</v>
      </c>
      <c r="F10" s="223">
        <f>Položky!BB62</f>
        <v>0</v>
      </c>
      <c r="G10" s="223">
        <f>Položky!BC62</f>
        <v>0</v>
      </c>
      <c r="H10" s="223">
        <f>Položky!BD62</f>
        <v>0</v>
      </c>
      <c r="I10" s="224">
        <f>Položky!BE62</f>
        <v>0</v>
      </c>
    </row>
    <row r="11" spans="1:57" s="36" customFormat="1">
      <c r="A11" s="221" t="str">
        <f>Položky!B63</f>
        <v>8</v>
      </c>
      <c r="B11" s="131" t="str">
        <f>Položky!C63</f>
        <v>Trubní vedení</v>
      </c>
      <c r="D11" s="132"/>
      <c r="E11" s="222">
        <f>Položky!BA91</f>
        <v>0</v>
      </c>
      <c r="F11" s="223">
        <f>Položky!BB91</f>
        <v>0</v>
      </c>
      <c r="G11" s="223">
        <f>Položky!BC91</f>
        <v>0</v>
      </c>
      <c r="H11" s="223">
        <f>Položky!BD91</f>
        <v>0</v>
      </c>
      <c r="I11" s="224">
        <f>Položky!BE91</f>
        <v>0</v>
      </c>
    </row>
    <row r="12" spans="1:57" s="36" customFormat="1">
      <c r="A12" s="221" t="str">
        <f>Položky!B92</f>
        <v>99</v>
      </c>
      <c r="B12" s="131" t="str">
        <f>Položky!C92</f>
        <v>Staveništní přesun hmot</v>
      </c>
      <c r="D12" s="132"/>
      <c r="E12" s="222">
        <f>Položky!BA94</f>
        <v>0</v>
      </c>
      <c r="F12" s="223">
        <f>Položky!BB94</f>
        <v>0</v>
      </c>
      <c r="G12" s="223">
        <f>Položky!BC94</f>
        <v>0</v>
      </c>
      <c r="H12" s="223">
        <f>Položky!BD94</f>
        <v>0</v>
      </c>
      <c r="I12" s="224">
        <f>Položky!BE94</f>
        <v>0</v>
      </c>
    </row>
    <row r="13" spans="1:57" s="36" customFormat="1" ht="13.5" thickBot="1">
      <c r="A13" s="221" t="str">
        <f>Položky!B95</f>
        <v>OS</v>
      </c>
      <c r="B13" s="131" t="str">
        <f>Položky!C95</f>
        <v>Ostatní práce</v>
      </c>
      <c r="D13" s="132"/>
      <c r="E13" s="222">
        <f>Položky!BA99</f>
        <v>0</v>
      </c>
      <c r="F13" s="223">
        <f>Položky!BB99</f>
        <v>0</v>
      </c>
      <c r="G13" s="223">
        <f>Položky!BC99</f>
        <v>0</v>
      </c>
      <c r="H13" s="223">
        <f>Položky!BD99</f>
        <v>0</v>
      </c>
      <c r="I13" s="224">
        <f>Položky!BE99</f>
        <v>0</v>
      </c>
    </row>
    <row r="14" spans="1:57" s="139" customFormat="1" ht="13.5" thickBot="1">
      <c r="A14" s="133"/>
      <c r="B14" s="134" t="s">
        <v>57</v>
      </c>
      <c r="C14" s="134"/>
      <c r="D14" s="135"/>
      <c r="E14" s="136">
        <f>SUM(E7:E13)</f>
        <v>0</v>
      </c>
      <c r="F14" s="137">
        <f>SUM(F7:F13)</f>
        <v>0</v>
      </c>
      <c r="G14" s="137">
        <f>SUM(G7:G13)</f>
        <v>0</v>
      </c>
      <c r="H14" s="137">
        <f>SUM(H7:H13)</f>
        <v>0</v>
      </c>
      <c r="I14" s="138">
        <f>SUM(I7:I13)</f>
        <v>0</v>
      </c>
    </row>
    <row r="15" spans="1:57">
      <c r="A15" s="36"/>
      <c r="B15" s="36"/>
      <c r="C15" s="36"/>
      <c r="D15" s="36"/>
      <c r="E15" s="36"/>
      <c r="F15" s="36"/>
      <c r="G15" s="36"/>
      <c r="H15" s="36"/>
      <c r="I15" s="36"/>
    </row>
    <row r="16" spans="1:57" ht="19.5" customHeight="1">
      <c r="A16" s="123" t="s">
        <v>58</v>
      </c>
      <c r="B16" s="123"/>
      <c r="C16" s="123"/>
      <c r="D16" s="123"/>
      <c r="E16" s="123"/>
      <c r="F16" s="123"/>
      <c r="G16" s="140"/>
      <c r="H16" s="123"/>
      <c r="I16" s="123"/>
      <c r="BA16" s="42"/>
      <c r="BB16" s="42"/>
      <c r="BC16" s="42"/>
      <c r="BD16" s="42"/>
      <c r="BE16" s="42"/>
    </row>
    <row r="17" spans="1:53" ht="13.5" thickBot="1"/>
    <row r="18" spans="1:53">
      <c r="A18" s="76" t="s">
        <v>59</v>
      </c>
      <c r="B18" s="77"/>
      <c r="C18" s="77"/>
      <c r="D18" s="141"/>
      <c r="E18" s="142" t="s">
        <v>60</v>
      </c>
      <c r="F18" s="143" t="s">
        <v>61</v>
      </c>
      <c r="G18" s="144" t="s">
        <v>62</v>
      </c>
      <c r="H18" s="145"/>
      <c r="I18" s="146" t="s">
        <v>60</v>
      </c>
    </row>
    <row r="19" spans="1:53">
      <c r="A19" s="147" t="s">
        <v>218</v>
      </c>
      <c r="B19" s="148"/>
      <c r="C19" s="148"/>
      <c r="D19" s="149"/>
      <c r="E19" s="150"/>
      <c r="F19" s="151"/>
      <c r="G19" s="152">
        <f>CHOOSE(BA19+1,HSV+PSV,HSV+PSV+Mont,HSV+PSV+Dodavka+Mont,HSV,PSV,Mont,Dodavka,Mont+Dodavka,0)</f>
        <v>0</v>
      </c>
      <c r="H19" s="153"/>
      <c r="I19" s="154">
        <f>E19+F19*G19/100</f>
        <v>0</v>
      </c>
      <c r="BA19">
        <v>0</v>
      </c>
    </row>
    <row r="20" spans="1:53">
      <c r="A20" s="147" t="s">
        <v>219</v>
      </c>
      <c r="B20" s="148"/>
      <c r="C20" s="148"/>
      <c r="D20" s="149"/>
      <c r="E20" s="150"/>
      <c r="F20" s="151"/>
      <c r="G20" s="152">
        <f>CHOOSE(BA20+1,HSV+PSV,HSV+PSV+Mont,HSV+PSV+Dodavka+Mont,HSV,PSV,Mont,Dodavka,Mont+Dodavka,0)</f>
        <v>0</v>
      </c>
      <c r="H20" s="153"/>
      <c r="I20" s="154">
        <f>E20+F20*G20/100</f>
        <v>0</v>
      </c>
      <c r="BA20">
        <v>0</v>
      </c>
    </row>
    <row r="21" spans="1:53">
      <c r="A21" s="147" t="s">
        <v>220</v>
      </c>
      <c r="B21" s="148"/>
      <c r="C21" s="148"/>
      <c r="D21" s="149"/>
      <c r="E21" s="150"/>
      <c r="F21" s="151"/>
      <c r="G21" s="152">
        <f>CHOOSE(BA21+1,HSV+PSV,HSV+PSV+Mont,HSV+PSV+Dodavka+Mont,HSV,PSV,Mont,Dodavka,Mont+Dodavka,0)</f>
        <v>0</v>
      </c>
      <c r="H21" s="153"/>
      <c r="I21" s="154">
        <f>E21+F21*G21/100</f>
        <v>0</v>
      </c>
      <c r="BA21">
        <v>0</v>
      </c>
    </row>
    <row r="22" spans="1:53">
      <c r="A22" s="147" t="s">
        <v>221</v>
      </c>
      <c r="B22" s="148"/>
      <c r="C22" s="148"/>
      <c r="D22" s="149"/>
      <c r="E22" s="150"/>
      <c r="F22" s="151"/>
      <c r="G22" s="152">
        <f>CHOOSE(BA22+1,HSV+PSV,HSV+PSV+Mont,HSV+PSV+Dodavka+Mont,HSV,PSV,Mont,Dodavka,Mont+Dodavka,0)</f>
        <v>0</v>
      </c>
      <c r="H22" s="153"/>
      <c r="I22" s="154">
        <f>E22+F22*G22/100</f>
        <v>0</v>
      </c>
      <c r="BA22">
        <v>0</v>
      </c>
    </row>
    <row r="23" spans="1:53">
      <c r="A23" s="147" t="s">
        <v>222</v>
      </c>
      <c r="B23" s="148"/>
      <c r="C23" s="148"/>
      <c r="D23" s="149"/>
      <c r="E23" s="150"/>
      <c r="F23" s="151"/>
      <c r="G23" s="152">
        <f>CHOOSE(BA23+1,HSV+PSV,HSV+PSV+Mont,HSV+PSV+Dodavka+Mont,HSV,PSV,Mont,Dodavka,Mont+Dodavka,0)</f>
        <v>0</v>
      </c>
      <c r="H23" s="153"/>
      <c r="I23" s="154">
        <f>E23+F23*G23/100</f>
        <v>0</v>
      </c>
      <c r="BA23">
        <v>1</v>
      </c>
    </row>
    <row r="24" spans="1:53">
      <c r="A24" s="147" t="s">
        <v>223</v>
      </c>
      <c r="B24" s="148"/>
      <c r="C24" s="148"/>
      <c r="D24" s="149"/>
      <c r="E24" s="150"/>
      <c r="F24" s="151"/>
      <c r="G24" s="152">
        <f>CHOOSE(BA24+1,HSV+PSV,HSV+PSV+Mont,HSV+PSV+Dodavka+Mont,HSV,PSV,Mont,Dodavka,Mont+Dodavka,0)</f>
        <v>0</v>
      </c>
      <c r="H24" s="153"/>
      <c r="I24" s="154">
        <f>E24+F24*G24/100</f>
        <v>0</v>
      </c>
      <c r="BA24">
        <v>1</v>
      </c>
    </row>
    <row r="25" spans="1:53">
      <c r="A25" s="147" t="s">
        <v>224</v>
      </c>
      <c r="B25" s="148"/>
      <c r="C25" s="148"/>
      <c r="D25" s="149"/>
      <c r="E25" s="150"/>
      <c r="F25" s="151"/>
      <c r="G25" s="152">
        <f>CHOOSE(BA25+1,HSV+PSV,HSV+PSV+Mont,HSV+PSV+Dodavka+Mont,HSV,PSV,Mont,Dodavka,Mont+Dodavka,0)</f>
        <v>0</v>
      </c>
      <c r="H25" s="153"/>
      <c r="I25" s="154">
        <f>E25+F25*G25/100</f>
        <v>0</v>
      </c>
      <c r="BA25">
        <v>2</v>
      </c>
    </row>
    <row r="26" spans="1:53">
      <c r="A26" s="147" t="s">
        <v>225</v>
      </c>
      <c r="B26" s="148"/>
      <c r="C26" s="148"/>
      <c r="D26" s="149"/>
      <c r="E26" s="150"/>
      <c r="F26" s="151"/>
      <c r="G26" s="152">
        <f>CHOOSE(BA26+1,HSV+PSV,HSV+PSV+Mont,HSV+PSV+Dodavka+Mont,HSV,PSV,Mont,Dodavka,Mont+Dodavka,0)</f>
        <v>0</v>
      </c>
      <c r="H26" s="153"/>
      <c r="I26" s="154">
        <f>E26+F26*G26/100</f>
        <v>0</v>
      </c>
      <c r="BA26">
        <v>2</v>
      </c>
    </row>
    <row r="27" spans="1:53" ht="13.5" thickBot="1">
      <c r="A27" s="155"/>
      <c r="B27" s="156" t="s">
        <v>63</v>
      </c>
      <c r="C27" s="157"/>
      <c r="D27" s="158"/>
      <c r="E27" s="159"/>
      <c r="F27" s="160"/>
      <c r="G27" s="160"/>
      <c r="H27" s="161">
        <f>SUM(I19:I26)</f>
        <v>0</v>
      </c>
      <c r="I27" s="162"/>
    </row>
    <row r="29" spans="1:53">
      <c r="B29" s="139"/>
      <c r="F29" s="163"/>
      <c r="G29" s="164"/>
      <c r="H29" s="164"/>
      <c r="I29" s="165"/>
    </row>
    <row r="30" spans="1:53">
      <c r="F30" s="163"/>
      <c r="G30" s="164"/>
      <c r="H30" s="164"/>
      <c r="I30" s="165"/>
    </row>
    <row r="31" spans="1:53">
      <c r="F31" s="163"/>
      <c r="G31" s="164"/>
      <c r="H31" s="164"/>
      <c r="I31" s="165"/>
    </row>
    <row r="32" spans="1:53">
      <c r="F32" s="163"/>
      <c r="G32" s="164"/>
      <c r="H32" s="164"/>
      <c r="I32" s="165"/>
    </row>
    <row r="33" spans="6:9">
      <c r="F33" s="163"/>
      <c r="G33" s="164"/>
      <c r="H33" s="164"/>
      <c r="I33" s="165"/>
    </row>
    <row r="34" spans="6:9">
      <c r="F34" s="163"/>
      <c r="G34" s="164"/>
      <c r="H34" s="164"/>
      <c r="I34" s="165"/>
    </row>
    <row r="35" spans="6:9">
      <c r="F35" s="163"/>
      <c r="G35" s="164"/>
      <c r="H35" s="164"/>
      <c r="I35" s="165"/>
    </row>
    <row r="36" spans="6:9">
      <c r="F36" s="163"/>
      <c r="G36" s="164"/>
      <c r="H36" s="164"/>
      <c r="I36" s="165"/>
    </row>
    <row r="37" spans="6:9">
      <c r="F37" s="163"/>
      <c r="G37" s="164"/>
      <c r="H37" s="164"/>
      <c r="I37" s="165"/>
    </row>
    <row r="38" spans="6:9">
      <c r="F38" s="163"/>
      <c r="G38" s="164"/>
      <c r="H38" s="164"/>
      <c r="I38" s="165"/>
    </row>
    <row r="39" spans="6:9">
      <c r="F39" s="163"/>
      <c r="G39" s="164"/>
      <c r="H39" s="164"/>
      <c r="I39" s="165"/>
    </row>
    <row r="40" spans="6:9">
      <c r="F40" s="163"/>
      <c r="G40" s="164"/>
      <c r="H40" s="164"/>
      <c r="I40" s="165"/>
    </row>
    <row r="41" spans="6:9">
      <c r="F41" s="163"/>
      <c r="G41" s="164"/>
      <c r="H41" s="164"/>
      <c r="I41" s="165"/>
    </row>
    <row r="42" spans="6:9">
      <c r="F42" s="163"/>
      <c r="G42" s="164"/>
      <c r="H42" s="164"/>
      <c r="I42" s="165"/>
    </row>
    <row r="43" spans="6:9">
      <c r="F43" s="163"/>
      <c r="G43" s="164"/>
      <c r="H43" s="164"/>
      <c r="I43" s="165"/>
    </row>
    <row r="44" spans="6:9">
      <c r="F44" s="163"/>
      <c r="G44" s="164"/>
      <c r="H44" s="164"/>
      <c r="I44" s="165"/>
    </row>
    <row r="45" spans="6:9">
      <c r="F45" s="163"/>
      <c r="G45" s="164"/>
      <c r="H45" s="164"/>
      <c r="I45" s="165"/>
    </row>
    <row r="46" spans="6:9">
      <c r="F46" s="163"/>
      <c r="G46" s="164"/>
      <c r="H46" s="164"/>
      <c r="I46" s="165"/>
    </row>
    <row r="47" spans="6:9">
      <c r="F47" s="163"/>
      <c r="G47" s="164"/>
      <c r="H47" s="164"/>
      <c r="I47" s="165"/>
    </row>
    <row r="48" spans="6:9">
      <c r="F48" s="163"/>
      <c r="G48" s="164"/>
      <c r="H48" s="164"/>
      <c r="I48" s="165"/>
    </row>
    <row r="49" spans="6:9">
      <c r="F49" s="163"/>
      <c r="G49" s="164"/>
      <c r="H49" s="164"/>
      <c r="I49" s="165"/>
    </row>
    <row r="50" spans="6:9">
      <c r="F50" s="163"/>
      <c r="G50" s="164"/>
      <c r="H50" s="164"/>
      <c r="I50" s="165"/>
    </row>
    <row r="51" spans="6:9">
      <c r="F51" s="163"/>
      <c r="G51" s="164"/>
      <c r="H51" s="164"/>
      <c r="I51" s="165"/>
    </row>
    <row r="52" spans="6:9">
      <c r="F52" s="163"/>
      <c r="G52" s="164"/>
      <c r="H52" s="164"/>
      <c r="I52" s="165"/>
    </row>
    <row r="53" spans="6:9">
      <c r="F53" s="163"/>
      <c r="G53" s="164"/>
      <c r="H53" s="164"/>
      <c r="I53" s="165"/>
    </row>
    <row r="54" spans="6:9">
      <c r="F54" s="163"/>
      <c r="G54" s="164"/>
      <c r="H54" s="164"/>
      <c r="I54" s="165"/>
    </row>
    <row r="55" spans="6:9">
      <c r="F55" s="163"/>
      <c r="G55" s="164"/>
      <c r="H55" s="164"/>
      <c r="I55" s="165"/>
    </row>
    <row r="56" spans="6:9">
      <c r="F56" s="163"/>
      <c r="G56" s="164"/>
      <c r="H56" s="164"/>
      <c r="I56" s="165"/>
    </row>
    <row r="57" spans="6:9">
      <c r="F57" s="163"/>
      <c r="G57" s="164"/>
      <c r="H57" s="164"/>
      <c r="I57" s="165"/>
    </row>
    <row r="58" spans="6:9">
      <c r="F58" s="163"/>
      <c r="G58" s="164"/>
      <c r="H58" s="164"/>
      <c r="I58" s="165"/>
    </row>
    <row r="59" spans="6:9">
      <c r="F59" s="163"/>
      <c r="G59" s="164"/>
      <c r="H59" s="164"/>
      <c r="I59" s="165"/>
    </row>
    <row r="60" spans="6:9">
      <c r="F60" s="163"/>
      <c r="G60" s="164"/>
      <c r="H60" s="164"/>
      <c r="I60" s="165"/>
    </row>
    <row r="61" spans="6:9">
      <c r="F61" s="163"/>
      <c r="G61" s="164"/>
      <c r="H61" s="164"/>
      <c r="I61" s="165"/>
    </row>
    <row r="62" spans="6:9">
      <c r="F62" s="163"/>
      <c r="G62" s="164"/>
      <c r="H62" s="164"/>
      <c r="I62" s="165"/>
    </row>
    <row r="63" spans="6:9">
      <c r="F63" s="163"/>
      <c r="G63" s="164"/>
      <c r="H63" s="164"/>
      <c r="I63" s="165"/>
    </row>
    <row r="64" spans="6:9">
      <c r="F64" s="163"/>
      <c r="G64" s="164"/>
      <c r="H64" s="164"/>
      <c r="I64" s="165"/>
    </row>
    <row r="65" spans="6:9">
      <c r="F65" s="163"/>
      <c r="G65" s="164"/>
      <c r="H65" s="164"/>
      <c r="I65" s="165"/>
    </row>
    <row r="66" spans="6:9">
      <c r="F66" s="163"/>
      <c r="G66" s="164"/>
      <c r="H66" s="164"/>
      <c r="I66" s="165"/>
    </row>
    <row r="67" spans="6:9">
      <c r="F67" s="163"/>
      <c r="G67" s="164"/>
      <c r="H67" s="164"/>
      <c r="I67" s="165"/>
    </row>
    <row r="68" spans="6:9">
      <c r="F68" s="163"/>
      <c r="G68" s="164"/>
      <c r="H68" s="164"/>
      <c r="I68" s="165"/>
    </row>
    <row r="69" spans="6:9">
      <c r="F69" s="163"/>
      <c r="G69" s="164"/>
      <c r="H69" s="164"/>
      <c r="I69" s="165"/>
    </row>
    <row r="70" spans="6:9">
      <c r="F70" s="163"/>
      <c r="G70" s="164"/>
      <c r="H70" s="164"/>
      <c r="I70" s="165"/>
    </row>
    <row r="71" spans="6:9">
      <c r="F71" s="163"/>
      <c r="G71" s="164"/>
      <c r="H71" s="164"/>
      <c r="I71" s="165"/>
    </row>
    <row r="72" spans="6:9">
      <c r="F72" s="163"/>
      <c r="G72" s="164"/>
      <c r="H72" s="164"/>
      <c r="I72" s="165"/>
    </row>
    <row r="73" spans="6:9">
      <c r="F73" s="163"/>
      <c r="G73" s="164"/>
      <c r="H73" s="164"/>
      <c r="I73" s="165"/>
    </row>
    <row r="74" spans="6:9">
      <c r="F74" s="163"/>
      <c r="G74" s="164"/>
      <c r="H74" s="164"/>
      <c r="I74" s="165"/>
    </row>
    <row r="75" spans="6:9">
      <c r="F75" s="163"/>
      <c r="G75" s="164"/>
      <c r="H75" s="164"/>
      <c r="I75" s="165"/>
    </row>
    <row r="76" spans="6:9">
      <c r="F76" s="163"/>
      <c r="G76" s="164"/>
      <c r="H76" s="164"/>
      <c r="I76" s="165"/>
    </row>
    <row r="77" spans="6:9">
      <c r="F77" s="163"/>
      <c r="G77" s="164"/>
      <c r="H77" s="164"/>
      <c r="I77" s="165"/>
    </row>
    <row r="78" spans="6:9">
      <c r="F78" s="163"/>
      <c r="G78" s="164"/>
      <c r="H78" s="164"/>
      <c r="I78" s="165"/>
    </row>
  </sheetData>
  <mergeCells count="4">
    <mergeCell ref="A1:B1"/>
    <mergeCell ref="A2:B2"/>
    <mergeCell ref="G2:I2"/>
    <mergeCell ref="H27:I27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2"/>
  <dimension ref="A1:CZ172"/>
  <sheetViews>
    <sheetView showGridLines="0" showZeros="0" tabSelected="1" zoomScaleNormal="100" workbookViewId="0">
      <selection activeCell="C3" sqref="C3"/>
    </sheetView>
  </sheetViews>
  <sheetFormatPr defaultRowHeight="12.75"/>
  <cols>
    <col min="1" max="1" width="4.42578125" style="167" customWidth="1"/>
    <col min="2" max="2" width="11.5703125" style="167" customWidth="1"/>
    <col min="3" max="3" width="40.42578125" style="167" customWidth="1"/>
    <col min="4" max="4" width="5.5703125" style="167" customWidth="1"/>
    <col min="5" max="5" width="8.5703125" style="180" customWidth="1"/>
    <col min="6" max="6" width="9.85546875" style="167" customWidth="1"/>
    <col min="7" max="7" width="13.85546875" style="167" customWidth="1"/>
    <col min="8" max="11" width="9.140625" style="167"/>
    <col min="12" max="12" width="75.42578125" style="167" customWidth="1"/>
    <col min="13" max="13" width="45.28515625" style="167" customWidth="1"/>
    <col min="14" max="16384" width="9.140625" style="167"/>
  </cols>
  <sheetData>
    <row r="1" spans="1:104" ht="15.75">
      <c r="A1" s="166" t="s">
        <v>77</v>
      </c>
      <c r="B1" s="166"/>
      <c r="C1" s="166"/>
      <c r="D1" s="166"/>
      <c r="E1" s="166"/>
      <c r="F1" s="166"/>
      <c r="G1" s="166"/>
    </row>
    <row r="2" spans="1:104" ht="14.25" customHeight="1" thickBot="1">
      <c r="B2" s="168"/>
      <c r="C2" s="169"/>
      <c r="D2" s="169"/>
      <c r="E2" s="170"/>
      <c r="F2" s="169"/>
      <c r="G2" s="169"/>
    </row>
    <row r="3" spans="1:104" ht="13.5" thickTop="1">
      <c r="A3" s="107" t="s">
        <v>48</v>
      </c>
      <c r="B3" s="108"/>
      <c r="C3" s="225" t="str">
        <f>CONCATENATE(cislostavby," ",nazevstavby)</f>
        <v>013MS02 Prodloužení kanalizace pro 3 RD, k.ú. Hrádek</v>
      </c>
      <c r="D3" s="109"/>
      <c r="E3" s="171" t="s">
        <v>64</v>
      </c>
      <c r="F3" s="172">
        <f>Rekapitulace!H1</f>
        <v>1</v>
      </c>
      <c r="G3" s="173"/>
    </row>
    <row r="4" spans="1:104" ht="13.5" thickBot="1">
      <c r="A4" s="174" t="s">
        <v>50</v>
      </c>
      <c r="B4" s="115"/>
      <c r="C4" s="116" t="str">
        <f>CONCATENATE(cisloobjektu," ",nazevobjektu)</f>
        <v>01 Kanalizace</v>
      </c>
      <c r="D4" s="117"/>
      <c r="E4" s="175" t="str">
        <f>Rekapitulace!G2</f>
        <v>Kanalizace</v>
      </c>
      <c r="F4" s="176"/>
      <c r="G4" s="177"/>
    </row>
    <row r="5" spans="1:104" ht="13.5" thickTop="1">
      <c r="A5" s="178"/>
      <c r="B5" s="179"/>
      <c r="C5" s="179"/>
      <c r="G5" s="181"/>
    </row>
    <row r="6" spans="1:104">
      <c r="A6" s="182" t="s">
        <v>65</v>
      </c>
      <c r="B6" s="183" t="s">
        <v>66</v>
      </c>
      <c r="C6" s="183" t="s">
        <v>67</v>
      </c>
      <c r="D6" s="183" t="s">
        <v>68</v>
      </c>
      <c r="E6" s="184" t="s">
        <v>69</v>
      </c>
      <c r="F6" s="183" t="s">
        <v>70</v>
      </c>
      <c r="G6" s="185" t="s">
        <v>71</v>
      </c>
    </row>
    <row r="7" spans="1:104">
      <c r="A7" s="186" t="s">
        <v>72</v>
      </c>
      <c r="B7" s="187" t="s">
        <v>73</v>
      </c>
      <c r="C7" s="188" t="s">
        <v>74</v>
      </c>
      <c r="D7" s="189"/>
      <c r="E7" s="190"/>
      <c r="F7" s="190"/>
      <c r="G7" s="191"/>
      <c r="H7" s="192"/>
      <c r="I7" s="192"/>
      <c r="O7" s="193">
        <v>1</v>
      </c>
    </row>
    <row r="8" spans="1:104">
      <c r="A8" s="194">
        <v>1</v>
      </c>
      <c r="B8" s="195" t="s">
        <v>82</v>
      </c>
      <c r="C8" s="196" t="s">
        <v>83</v>
      </c>
      <c r="D8" s="197" t="s">
        <v>84</v>
      </c>
      <c r="E8" s="198">
        <v>11</v>
      </c>
      <c r="F8" s="198">
        <v>0</v>
      </c>
      <c r="G8" s="199">
        <f>E8*F8</f>
        <v>0</v>
      </c>
      <c r="O8" s="193">
        <v>2</v>
      </c>
      <c r="AA8" s="167">
        <v>1</v>
      </c>
      <c r="AB8" s="167">
        <v>1</v>
      </c>
      <c r="AC8" s="167">
        <v>1</v>
      </c>
      <c r="AZ8" s="167">
        <v>1</v>
      </c>
      <c r="BA8" s="167">
        <f>IF(AZ8=1,G8,0)</f>
        <v>0</v>
      </c>
      <c r="BB8" s="167">
        <f>IF(AZ8=2,G8,0)</f>
        <v>0</v>
      </c>
      <c r="BC8" s="167">
        <f>IF(AZ8=3,G8,0)</f>
        <v>0</v>
      </c>
      <c r="BD8" s="167">
        <f>IF(AZ8=4,G8,0)</f>
        <v>0</v>
      </c>
      <c r="BE8" s="167">
        <f>IF(AZ8=5,G8,0)</f>
        <v>0</v>
      </c>
      <c r="CZ8" s="167">
        <v>2.478E-2</v>
      </c>
    </row>
    <row r="9" spans="1:104">
      <c r="A9" s="194">
        <v>2</v>
      </c>
      <c r="B9" s="195" t="s">
        <v>85</v>
      </c>
      <c r="C9" s="196" t="s">
        <v>86</v>
      </c>
      <c r="D9" s="197" t="s">
        <v>87</v>
      </c>
      <c r="E9" s="198">
        <v>12.5</v>
      </c>
      <c r="F9" s="198">
        <v>0</v>
      </c>
      <c r="G9" s="199">
        <f>E9*F9</f>
        <v>0</v>
      </c>
      <c r="O9" s="193">
        <v>2</v>
      </c>
      <c r="AA9" s="167">
        <v>1</v>
      </c>
      <c r="AB9" s="167">
        <v>1</v>
      </c>
      <c r="AC9" s="167">
        <v>1</v>
      </c>
      <c r="AZ9" s="167">
        <v>1</v>
      </c>
      <c r="BA9" s="167">
        <f>IF(AZ9=1,G9,0)</f>
        <v>0</v>
      </c>
      <c r="BB9" s="167">
        <f>IF(AZ9=2,G9,0)</f>
        <v>0</v>
      </c>
      <c r="BC9" s="167">
        <f>IF(AZ9=3,G9,0)</f>
        <v>0</v>
      </c>
      <c r="BD9" s="167">
        <f>IF(AZ9=4,G9,0)</f>
        <v>0</v>
      </c>
      <c r="BE9" s="167">
        <f>IF(AZ9=5,G9,0)</f>
        <v>0</v>
      </c>
      <c r="CZ9" s="167">
        <v>0</v>
      </c>
    </row>
    <row r="10" spans="1:104">
      <c r="A10" s="200"/>
      <c r="B10" s="201"/>
      <c r="C10" s="203" t="s">
        <v>88</v>
      </c>
      <c r="D10" s="204"/>
      <c r="E10" s="205">
        <v>10.82</v>
      </c>
      <c r="F10" s="206"/>
      <c r="G10" s="207"/>
      <c r="M10" s="202" t="s">
        <v>88</v>
      </c>
      <c r="O10" s="193"/>
    </row>
    <row r="11" spans="1:104">
      <c r="A11" s="200"/>
      <c r="B11" s="201"/>
      <c r="C11" s="203" t="s">
        <v>89</v>
      </c>
      <c r="D11" s="204"/>
      <c r="E11" s="205">
        <v>1.68</v>
      </c>
      <c r="F11" s="206"/>
      <c r="G11" s="207"/>
      <c r="M11" s="202" t="s">
        <v>89</v>
      </c>
      <c r="O11" s="193"/>
    </row>
    <row r="12" spans="1:104">
      <c r="A12" s="194">
        <v>3</v>
      </c>
      <c r="B12" s="195" t="s">
        <v>90</v>
      </c>
      <c r="C12" s="196" t="s">
        <v>91</v>
      </c>
      <c r="D12" s="197" t="s">
        <v>87</v>
      </c>
      <c r="E12" s="198">
        <v>16.72</v>
      </c>
      <c r="F12" s="198">
        <v>0</v>
      </c>
      <c r="G12" s="199">
        <f>E12*F12</f>
        <v>0</v>
      </c>
      <c r="O12" s="193">
        <v>2</v>
      </c>
      <c r="AA12" s="167">
        <v>1</v>
      </c>
      <c r="AB12" s="167">
        <v>1</v>
      </c>
      <c r="AC12" s="167">
        <v>1</v>
      </c>
      <c r="AZ12" s="167">
        <v>1</v>
      </c>
      <c r="BA12" s="167">
        <f>IF(AZ12=1,G12,0)</f>
        <v>0</v>
      </c>
      <c r="BB12" s="167">
        <f>IF(AZ12=2,G12,0)</f>
        <v>0</v>
      </c>
      <c r="BC12" s="167">
        <f>IF(AZ12=3,G12,0)</f>
        <v>0</v>
      </c>
      <c r="BD12" s="167">
        <f>IF(AZ12=4,G12,0)</f>
        <v>0</v>
      </c>
      <c r="BE12" s="167">
        <f>IF(AZ12=5,G12,0)</f>
        <v>0</v>
      </c>
      <c r="CZ12" s="167">
        <v>0</v>
      </c>
    </row>
    <row r="13" spans="1:104">
      <c r="A13" s="200"/>
      <c r="B13" s="201"/>
      <c r="C13" s="203" t="s">
        <v>92</v>
      </c>
      <c r="D13" s="204"/>
      <c r="E13" s="205">
        <v>16.72</v>
      </c>
      <c r="F13" s="206"/>
      <c r="G13" s="207"/>
      <c r="M13" s="202" t="s">
        <v>92</v>
      </c>
      <c r="O13" s="193"/>
    </row>
    <row r="14" spans="1:104">
      <c r="A14" s="194">
        <v>4</v>
      </c>
      <c r="B14" s="195" t="s">
        <v>93</v>
      </c>
      <c r="C14" s="196" t="s">
        <v>94</v>
      </c>
      <c r="D14" s="197" t="s">
        <v>87</v>
      </c>
      <c r="E14" s="198">
        <v>126</v>
      </c>
      <c r="F14" s="198">
        <v>0</v>
      </c>
      <c r="G14" s="199">
        <f>E14*F14</f>
        <v>0</v>
      </c>
      <c r="O14" s="193">
        <v>2</v>
      </c>
      <c r="AA14" s="167">
        <v>1</v>
      </c>
      <c r="AB14" s="167">
        <v>1</v>
      </c>
      <c r="AC14" s="167">
        <v>1</v>
      </c>
      <c r="AZ14" s="167">
        <v>1</v>
      </c>
      <c r="BA14" s="167">
        <f>IF(AZ14=1,G14,0)</f>
        <v>0</v>
      </c>
      <c r="BB14" s="167">
        <f>IF(AZ14=2,G14,0)</f>
        <v>0</v>
      </c>
      <c r="BC14" s="167">
        <f>IF(AZ14=3,G14,0)</f>
        <v>0</v>
      </c>
      <c r="BD14" s="167">
        <f>IF(AZ14=4,G14,0)</f>
        <v>0</v>
      </c>
      <c r="BE14" s="167">
        <f>IF(AZ14=5,G14,0)</f>
        <v>0</v>
      </c>
      <c r="CZ14" s="167">
        <v>0</v>
      </c>
    </row>
    <row r="15" spans="1:104">
      <c r="A15" s="200"/>
      <c r="B15" s="201"/>
      <c r="C15" s="203" t="s">
        <v>95</v>
      </c>
      <c r="D15" s="204"/>
      <c r="E15" s="205">
        <v>126</v>
      </c>
      <c r="F15" s="206"/>
      <c r="G15" s="207"/>
      <c r="M15" s="202" t="s">
        <v>95</v>
      </c>
      <c r="O15" s="193"/>
    </row>
    <row r="16" spans="1:104">
      <c r="A16" s="200"/>
      <c r="B16" s="201"/>
      <c r="C16" s="203" t="s">
        <v>96</v>
      </c>
      <c r="D16" s="204"/>
      <c r="E16" s="205">
        <v>0</v>
      </c>
      <c r="F16" s="206"/>
      <c r="G16" s="207"/>
      <c r="M16" s="202"/>
      <c r="O16" s="193"/>
    </row>
    <row r="17" spans="1:104">
      <c r="A17" s="194">
        <v>5</v>
      </c>
      <c r="B17" s="195" t="s">
        <v>97</v>
      </c>
      <c r="C17" s="196" t="s">
        <v>98</v>
      </c>
      <c r="D17" s="197" t="s">
        <v>87</v>
      </c>
      <c r="E17" s="198">
        <v>126</v>
      </c>
      <c r="F17" s="198">
        <v>0</v>
      </c>
      <c r="G17" s="199">
        <f>E17*F17</f>
        <v>0</v>
      </c>
      <c r="O17" s="193">
        <v>2</v>
      </c>
      <c r="AA17" s="167">
        <v>1</v>
      </c>
      <c r="AB17" s="167">
        <v>1</v>
      </c>
      <c r="AC17" s="167">
        <v>1</v>
      </c>
      <c r="AZ17" s="167">
        <v>1</v>
      </c>
      <c r="BA17" s="167">
        <f>IF(AZ17=1,G17,0)</f>
        <v>0</v>
      </c>
      <c r="BB17" s="167">
        <f>IF(AZ17=2,G17,0)</f>
        <v>0</v>
      </c>
      <c r="BC17" s="167">
        <f>IF(AZ17=3,G17,0)</f>
        <v>0</v>
      </c>
      <c r="BD17" s="167">
        <f>IF(AZ17=4,G17,0)</f>
        <v>0</v>
      </c>
      <c r="BE17" s="167">
        <f>IF(AZ17=5,G17,0)</f>
        <v>0</v>
      </c>
      <c r="CZ17" s="167">
        <v>0</v>
      </c>
    </row>
    <row r="18" spans="1:104">
      <c r="A18" s="200"/>
      <c r="B18" s="201"/>
      <c r="C18" s="203" t="s">
        <v>95</v>
      </c>
      <c r="D18" s="204"/>
      <c r="E18" s="205">
        <v>126</v>
      </c>
      <c r="F18" s="206"/>
      <c r="G18" s="207"/>
      <c r="M18" s="202" t="s">
        <v>95</v>
      </c>
      <c r="O18" s="193"/>
    </row>
    <row r="19" spans="1:104">
      <c r="A19" s="200"/>
      <c r="B19" s="201"/>
      <c r="C19" s="203" t="s">
        <v>96</v>
      </c>
      <c r="D19" s="204"/>
      <c r="E19" s="205">
        <v>0</v>
      </c>
      <c r="F19" s="206"/>
      <c r="G19" s="207"/>
      <c r="M19" s="202"/>
      <c r="O19" s="193"/>
    </row>
    <row r="20" spans="1:104">
      <c r="A20" s="194">
        <v>6</v>
      </c>
      <c r="B20" s="195" t="s">
        <v>99</v>
      </c>
      <c r="C20" s="196" t="s">
        <v>100</v>
      </c>
      <c r="D20" s="197" t="s">
        <v>87</v>
      </c>
      <c r="E20" s="198">
        <v>12.18</v>
      </c>
      <c r="F20" s="198">
        <v>0</v>
      </c>
      <c r="G20" s="199">
        <f>E20*F20</f>
        <v>0</v>
      </c>
      <c r="O20" s="193">
        <v>2</v>
      </c>
      <c r="AA20" s="167">
        <v>1</v>
      </c>
      <c r="AB20" s="167">
        <v>1</v>
      </c>
      <c r="AC20" s="167">
        <v>1</v>
      </c>
      <c r="AZ20" s="167">
        <v>1</v>
      </c>
      <c r="BA20" s="167">
        <f>IF(AZ20=1,G20,0)</f>
        <v>0</v>
      </c>
      <c r="BB20" s="167">
        <f>IF(AZ20=2,G20,0)</f>
        <v>0</v>
      </c>
      <c r="BC20" s="167">
        <f>IF(AZ20=3,G20,0)</f>
        <v>0</v>
      </c>
      <c r="BD20" s="167">
        <f>IF(AZ20=4,G20,0)</f>
        <v>0</v>
      </c>
      <c r="BE20" s="167">
        <f>IF(AZ20=5,G20,0)</f>
        <v>0</v>
      </c>
      <c r="CZ20" s="167">
        <v>0</v>
      </c>
    </row>
    <row r="21" spans="1:104">
      <c r="A21" s="200"/>
      <c r="B21" s="201"/>
      <c r="C21" s="203" t="s">
        <v>101</v>
      </c>
      <c r="D21" s="204"/>
      <c r="E21" s="205">
        <v>12.18</v>
      </c>
      <c r="F21" s="206"/>
      <c r="G21" s="207"/>
      <c r="M21" s="202" t="s">
        <v>101</v>
      </c>
      <c r="O21" s="193"/>
    </row>
    <row r="22" spans="1:104">
      <c r="A22" s="194">
        <v>7</v>
      </c>
      <c r="B22" s="195" t="s">
        <v>102</v>
      </c>
      <c r="C22" s="196" t="s">
        <v>103</v>
      </c>
      <c r="D22" s="197" t="s">
        <v>87</v>
      </c>
      <c r="E22" s="198">
        <v>12.18</v>
      </c>
      <c r="F22" s="198">
        <v>0</v>
      </c>
      <c r="G22" s="199">
        <f>E22*F22</f>
        <v>0</v>
      </c>
      <c r="O22" s="193">
        <v>2</v>
      </c>
      <c r="AA22" s="167">
        <v>1</v>
      </c>
      <c r="AB22" s="167">
        <v>1</v>
      </c>
      <c r="AC22" s="167">
        <v>1</v>
      </c>
      <c r="AZ22" s="167">
        <v>1</v>
      </c>
      <c r="BA22" s="167">
        <f>IF(AZ22=1,G22,0)</f>
        <v>0</v>
      </c>
      <c r="BB22" s="167">
        <f>IF(AZ22=2,G22,0)</f>
        <v>0</v>
      </c>
      <c r="BC22" s="167">
        <f>IF(AZ22=3,G22,0)</f>
        <v>0</v>
      </c>
      <c r="BD22" s="167">
        <f>IF(AZ22=4,G22,0)</f>
        <v>0</v>
      </c>
      <c r="BE22" s="167">
        <f>IF(AZ22=5,G22,0)</f>
        <v>0</v>
      </c>
      <c r="CZ22" s="167">
        <v>0</v>
      </c>
    </row>
    <row r="23" spans="1:104">
      <c r="A23" s="200"/>
      <c r="B23" s="201"/>
      <c r="C23" s="203" t="s">
        <v>104</v>
      </c>
      <c r="D23" s="204"/>
      <c r="E23" s="205">
        <v>12.18</v>
      </c>
      <c r="F23" s="206"/>
      <c r="G23" s="207"/>
      <c r="M23" s="202" t="s">
        <v>104</v>
      </c>
      <c r="O23" s="193"/>
    </row>
    <row r="24" spans="1:104">
      <c r="A24" s="194">
        <v>8</v>
      </c>
      <c r="B24" s="195" t="s">
        <v>105</v>
      </c>
      <c r="C24" s="196" t="s">
        <v>106</v>
      </c>
      <c r="D24" s="197" t="s">
        <v>107</v>
      </c>
      <c r="E24" s="198">
        <v>280.8</v>
      </c>
      <c r="F24" s="198">
        <v>0</v>
      </c>
      <c r="G24" s="199">
        <f>E24*F24</f>
        <v>0</v>
      </c>
      <c r="O24" s="193">
        <v>2</v>
      </c>
      <c r="AA24" s="167">
        <v>1</v>
      </c>
      <c r="AB24" s="167">
        <v>1</v>
      </c>
      <c r="AC24" s="167">
        <v>1</v>
      </c>
      <c r="AZ24" s="167">
        <v>1</v>
      </c>
      <c r="BA24" s="167">
        <f>IF(AZ24=1,G24,0)</f>
        <v>0</v>
      </c>
      <c r="BB24" s="167">
        <f>IF(AZ24=2,G24,0)</f>
        <v>0</v>
      </c>
      <c r="BC24" s="167">
        <f>IF(AZ24=3,G24,0)</f>
        <v>0</v>
      </c>
      <c r="BD24" s="167">
        <f>IF(AZ24=4,G24,0)</f>
        <v>0</v>
      </c>
      <c r="BE24" s="167">
        <f>IF(AZ24=5,G24,0)</f>
        <v>0</v>
      </c>
      <c r="CZ24" s="167">
        <v>9.8999999999999999E-4</v>
      </c>
    </row>
    <row r="25" spans="1:104">
      <c r="A25" s="200"/>
      <c r="B25" s="201"/>
      <c r="C25" s="203" t="s">
        <v>108</v>
      </c>
      <c r="D25" s="204"/>
      <c r="E25" s="205">
        <v>280.8</v>
      </c>
      <c r="F25" s="206"/>
      <c r="G25" s="207"/>
      <c r="M25" s="202" t="s">
        <v>108</v>
      </c>
      <c r="O25" s="193"/>
    </row>
    <row r="26" spans="1:104">
      <c r="A26" s="194">
        <v>9</v>
      </c>
      <c r="B26" s="195" t="s">
        <v>109</v>
      </c>
      <c r="C26" s="196" t="s">
        <v>110</v>
      </c>
      <c r="D26" s="197" t="s">
        <v>107</v>
      </c>
      <c r="E26" s="198">
        <v>280.8</v>
      </c>
      <c r="F26" s="198">
        <v>0</v>
      </c>
      <c r="G26" s="199">
        <f>E26*F26</f>
        <v>0</v>
      </c>
      <c r="O26" s="193">
        <v>2</v>
      </c>
      <c r="AA26" s="167">
        <v>1</v>
      </c>
      <c r="AB26" s="167">
        <v>1</v>
      </c>
      <c r="AC26" s="167">
        <v>1</v>
      </c>
      <c r="AZ26" s="167">
        <v>1</v>
      </c>
      <c r="BA26" s="167">
        <f>IF(AZ26=1,G26,0)</f>
        <v>0</v>
      </c>
      <c r="BB26" s="167">
        <f>IF(AZ26=2,G26,0)</f>
        <v>0</v>
      </c>
      <c r="BC26" s="167">
        <f>IF(AZ26=3,G26,0)</f>
        <v>0</v>
      </c>
      <c r="BD26" s="167">
        <f>IF(AZ26=4,G26,0)</f>
        <v>0</v>
      </c>
      <c r="BE26" s="167">
        <f>IF(AZ26=5,G26,0)</f>
        <v>0</v>
      </c>
      <c r="CZ26" s="167">
        <v>0</v>
      </c>
    </row>
    <row r="27" spans="1:104">
      <c r="A27" s="194">
        <v>10</v>
      </c>
      <c r="B27" s="195" t="s">
        <v>111</v>
      </c>
      <c r="C27" s="196" t="s">
        <v>112</v>
      </c>
      <c r="D27" s="197" t="s">
        <v>87</v>
      </c>
      <c r="E27" s="198">
        <v>75.8</v>
      </c>
      <c r="F27" s="198">
        <v>0</v>
      </c>
      <c r="G27" s="199">
        <f>E27*F27</f>
        <v>0</v>
      </c>
      <c r="O27" s="193">
        <v>2</v>
      </c>
      <c r="AA27" s="167">
        <v>1</v>
      </c>
      <c r="AB27" s="167">
        <v>1</v>
      </c>
      <c r="AC27" s="167">
        <v>1</v>
      </c>
      <c r="AZ27" s="167">
        <v>1</v>
      </c>
      <c r="BA27" s="167">
        <f>IF(AZ27=1,G27,0)</f>
        <v>0</v>
      </c>
      <c r="BB27" s="167">
        <f>IF(AZ27=2,G27,0)</f>
        <v>0</v>
      </c>
      <c r="BC27" s="167">
        <f>IF(AZ27=3,G27,0)</f>
        <v>0</v>
      </c>
      <c r="BD27" s="167">
        <f>IF(AZ27=4,G27,0)</f>
        <v>0</v>
      </c>
      <c r="BE27" s="167">
        <f>IF(AZ27=5,G27,0)</f>
        <v>0</v>
      </c>
      <c r="CZ27" s="167">
        <v>0</v>
      </c>
    </row>
    <row r="28" spans="1:104">
      <c r="A28" s="200"/>
      <c r="B28" s="201"/>
      <c r="C28" s="203" t="s">
        <v>113</v>
      </c>
      <c r="D28" s="204"/>
      <c r="E28" s="205">
        <v>75.8</v>
      </c>
      <c r="F28" s="206"/>
      <c r="G28" s="207"/>
      <c r="M28" s="202" t="s">
        <v>113</v>
      </c>
      <c r="O28" s="193"/>
    </row>
    <row r="29" spans="1:104">
      <c r="A29" s="194">
        <v>11</v>
      </c>
      <c r="B29" s="195" t="s">
        <v>114</v>
      </c>
      <c r="C29" s="196" t="s">
        <v>115</v>
      </c>
      <c r="D29" s="197" t="s">
        <v>87</v>
      </c>
      <c r="E29" s="198">
        <v>33.96</v>
      </c>
      <c r="F29" s="198">
        <v>0</v>
      </c>
      <c r="G29" s="199">
        <f>E29*F29</f>
        <v>0</v>
      </c>
      <c r="O29" s="193">
        <v>2</v>
      </c>
      <c r="AA29" s="167">
        <v>1</v>
      </c>
      <c r="AB29" s="167">
        <v>1</v>
      </c>
      <c r="AC29" s="167">
        <v>1</v>
      </c>
      <c r="AZ29" s="167">
        <v>1</v>
      </c>
      <c r="BA29" s="167">
        <f>IF(AZ29=1,G29,0)</f>
        <v>0</v>
      </c>
      <c r="BB29" s="167">
        <f>IF(AZ29=2,G29,0)</f>
        <v>0</v>
      </c>
      <c r="BC29" s="167">
        <f>IF(AZ29=3,G29,0)</f>
        <v>0</v>
      </c>
      <c r="BD29" s="167">
        <f>IF(AZ29=4,G29,0)</f>
        <v>0</v>
      </c>
      <c r="BE29" s="167">
        <f>IF(AZ29=5,G29,0)</f>
        <v>0</v>
      </c>
      <c r="CZ29" s="167">
        <v>0</v>
      </c>
    </row>
    <row r="30" spans="1:104">
      <c r="A30" s="194">
        <v>12</v>
      </c>
      <c r="B30" s="195" t="s">
        <v>116</v>
      </c>
      <c r="C30" s="196" t="s">
        <v>117</v>
      </c>
      <c r="D30" s="197" t="s">
        <v>87</v>
      </c>
      <c r="E30" s="198">
        <v>50.79</v>
      </c>
      <c r="F30" s="198">
        <v>0</v>
      </c>
      <c r="G30" s="199">
        <f>E30*F30</f>
        <v>0</v>
      </c>
      <c r="O30" s="193">
        <v>2</v>
      </c>
      <c r="AA30" s="167">
        <v>1</v>
      </c>
      <c r="AB30" s="167">
        <v>1</v>
      </c>
      <c r="AC30" s="167">
        <v>1</v>
      </c>
      <c r="AZ30" s="167">
        <v>1</v>
      </c>
      <c r="BA30" s="167">
        <f>IF(AZ30=1,G30,0)</f>
        <v>0</v>
      </c>
      <c r="BB30" s="167">
        <f>IF(AZ30=2,G30,0)</f>
        <v>0</v>
      </c>
      <c r="BC30" s="167">
        <f>IF(AZ30=3,G30,0)</f>
        <v>0</v>
      </c>
      <c r="BD30" s="167">
        <f>IF(AZ30=4,G30,0)</f>
        <v>0</v>
      </c>
      <c r="BE30" s="167">
        <f>IF(AZ30=5,G30,0)</f>
        <v>0</v>
      </c>
      <c r="CZ30" s="167">
        <v>0</v>
      </c>
    </row>
    <row r="31" spans="1:104">
      <c r="A31" s="200"/>
      <c r="B31" s="201"/>
      <c r="C31" s="203" t="s">
        <v>118</v>
      </c>
      <c r="D31" s="204"/>
      <c r="E31" s="205">
        <v>50.79</v>
      </c>
      <c r="F31" s="206"/>
      <c r="G31" s="207"/>
      <c r="M31" s="202" t="s">
        <v>118</v>
      </c>
      <c r="O31" s="193"/>
    </row>
    <row r="32" spans="1:104">
      <c r="A32" s="194">
        <v>13</v>
      </c>
      <c r="B32" s="195" t="s">
        <v>119</v>
      </c>
      <c r="C32" s="196" t="s">
        <v>120</v>
      </c>
      <c r="D32" s="197" t="s">
        <v>87</v>
      </c>
      <c r="E32" s="198">
        <v>50.79</v>
      </c>
      <c r="F32" s="198">
        <v>0</v>
      </c>
      <c r="G32" s="199">
        <f>E32*F32</f>
        <v>0</v>
      </c>
      <c r="O32" s="193">
        <v>2</v>
      </c>
      <c r="AA32" s="167">
        <v>1</v>
      </c>
      <c r="AB32" s="167">
        <v>1</v>
      </c>
      <c r="AC32" s="167">
        <v>1</v>
      </c>
      <c r="AZ32" s="167">
        <v>1</v>
      </c>
      <c r="BA32" s="167">
        <f>IF(AZ32=1,G32,0)</f>
        <v>0</v>
      </c>
      <c r="BB32" s="167">
        <f>IF(AZ32=2,G32,0)</f>
        <v>0</v>
      </c>
      <c r="BC32" s="167">
        <f>IF(AZ32=3,G32,0)</f>
        <v>0</v>
      </c>
      <c r="BD32" s="167">
        <f>IF(AZ32=4,G32,0)</f>
        <v>0</v>
      </c>
      <c r="BE32" s="167">
        <f>IF(AZ32=5,G32,0)</f>
        <v>0</v>
      </c>
      <c r="CZ32" s="167">
        <v>0</v>
      </c>
    </row>
    <row r="33" spans="1:104">
      <c r="A33" s="194">
        <v>14</v>
      </c>
      <c r="B33" s="195" t="s">
        <v>121</v>
      </c>
      <c r="C33" s="196" t="s">
        <v>122</v>
      </c>
      <c r="D33" s="197" t="s">
        <v>123</v>
      </c>
      <c r="E33" s="198">
        <v>76.180000000000007</v>
      </c>
      <c r="F33" s="198">
        <v>0</v>
      </c>
      <c r="G33" s="199">
        <f>E33*F33</f>
        <v>0</v>
      </c>
      <c r="O33" s="193">
        <v>2</v>
      </c>
      <c r="AA33" s="167">
        <v>1</v>
      </c>
      <c r="AB33" s="167">
        <v>1</v>
      </c>
      <c r="AC33" s="167">
        <v>1</v>
      </c>
      <c r="AZ33" s="167">
        <v>1</v>
      </c>
      <c r="BA33" s="167">
        <f>IF(AZ33=1,G33,0)</f>
        <v>0</v>
      </c>
      <c r="BB33" s="167">
        <f>IF(AZ33=2,G33,0)</f>
        <v>0</v>
      </c>
      <c r="BC33" s="167">
        <f>IF(AZ33=3,G33,0)</f>
        <v>0</v>
      </c>
      <c r="BD33" s="167">
        <f>IF(AZ33=4,G33,0)</f>
        <v>0</v>
      </c>
      <c r="BE33" s="167">
        <f>IF(AZ33=5,G33,0)</f>
        <v>0</v>
      </c>
      <c r="CZ33" s="167">
        <v>0</v>
      </c>
    </row>
    <row r="34" spans="1:104">
      <c r="A34" s="194">
        <v>15</v>
      </c>
      <c r="B34" s="195" t="s">
        <v>124</v>
      </c>
      <c r="C34" s="196" t="s">
        <v>125</v>
      </c>
      <c r="D34" s="197" t="s">
        <v>87</v>
      </c>
      <c r="E34" s="198">
        <v>90.92</v>
      </c>
      <c r="F34" s="198">
        <v>0</v>
      </c>
      <c r="G34" s="199">
        <f>E34*F34</f>
        <v>0</v>
      </c>
      <c r="O34" s="193">
        <v>2</v>
      </c>
      <c r="AA34" s="167">
        <v>1</v>
      </c>
      <c r="AB34" s="167">
        <v>1</v>
      </c>
      <c r="AC34" s="167">
        <v>1</v>
      </c>
      <c r="AZ34" s="167">
        <v>1</v>
      </c>
      <c r="BA34" s="167">
        <f>IF(AZ34=1,G34,0)</f>
        <v>0</v>
      </c>
      <c r="BB34" s="167">
        <f>IF(AZ34=2,G34,0)</f>
        <v>0</v>
      </c>
      <c r="BC34" s="167">
        <f>IF(AZ34=3,G34,0)</f>
        <v>0</v>
      </c>
      <c r="BD34" s="167">
        <f>IF(AZ34=4,G34,0)</f>
        <v>0</v>
      </c>
      <c r="BE34" s="167">
        <f>IF(AZ34=5,G34,0)</f>
        <v>0</v>
      </c>
      <c r="CZ34" s="167">
        <v>0</v>
      </c>
    </row>
    <row r="35" spans="1:104">
      <c r="A35" s="200"/>
      <c r="B35" s="201"/>
      <c r="C35" s="203" t="s">
        <v>126</v>
      </c>
      <c r="D35" s="204"/>
      <c r="E35" s="205">
        <v>90.92</v>
      </c>
      <c r="F35" s="206"/>
      <c r="G35" s="207"/>
      <c r="M35" s="202" t="s">
        <v>126</v>
      </c>
      <c r="O35" s="193"/>
    </row>
    <row r="36" spans="1:104" ht="22.5">
      <c r="A36" s="194">
        <v>16</v>
      </c>
      <c r="B36" s="195" t="s">
        <v>127</v>
      </c>
      <c r="C36" s="196" t="s">
        <v>128</v>
      </c>
      <c r="D36" s="197" t="s">
        <v>87</v>
      </c>
      <c r="E36" s="198">
        <v>39.22</v>
      </c>
      <c r="F36" s="198">
        <v>0</v>
      </c>
      <c r="G36" s="199">
        <f>E36*F36</f>
        <v>0</v>
      </c>
      <c r="O36" s="193">
        <v>2</v>
      </c>
      <c r="AA36" s="167">
        <v>1</v>
      </c>
      <c r="AB36" s="167">
        <v>1</v>
      </c>
      <c r="AC36" s="167">
        <v>1</v>
      </c>
      <c r="AZ36" s="167">
        <v>1</v>
      </c>
      <c r="BA36" s="167">
        <f>IF(AZ36=1,G36,0)</f>
        <v>0</v>
      </c>
      <c r="BB36" s="167">
        <f>IF(AZ36=2,G36,0)</f>
        <v>0</v>
      </c>
      <c r="BC36" s="167">
        <f>IF(AZ36=3,G36,0)</f>
        <v>0</v>
      </c>
      <c r="BD36" s="167">
        <f>IF(AZ36=4,G36,0)</f>
        <v>0</v>
      </c>
      <c r="BE36" s="167">
        <f>IF(AZ36=5,G36,0)</f>
        <v>0</v>
      </c>
      <c r="CZ36" s="167">
        <v>1.7</v>
      </c>
    </row>
    <row r="37" spans="1:104">
      <c r="A37" s="200"/>
      <c r="B37" s="201"/>
      <c r="C37" s="203" t="s">
        <v>129</v>
      </c>
      <c r="D37" s="204"/>
      <c r="E37" s="205">
        <v>36.07</v>
      </c>
      <c r="F37" s="206"/>
      <c r="G37" s="207"/>
      <c r="M37" s="202" t="s">
        <v>129</v>
      </c>
      <c r="O37" s="193"/>
    </row>
    <row r="38" spans="1:104">
      <c r="A38" s="200"/>
      <c r="B38" s="201"/>
      <c r="C38" s="203" t="s">
        <v>130</v>
      </c>
      <c r="D38" s="204"/>
      <c r="E38" s="205">
        <v>3.15</v>
      </c>
      <c r="F38" s="206"/>
      <c r="G38" s="207"/>
      <c r="M38" s="202" t="s">
        <v>130</v>
      </c>
      <c r="O38" s="193"/>
    </row>
    <row r="39" spans="1:104">
      <c r="A39" s="194">
        <v>17</v>
      </c>
      <c r="B39" s="195" t="s">
        <v>131</v>
      </c>
      <c r="C39" s="196" t="s">
        <v>132</v>
      </c>
      <c r="D39" s="197" t="s">
        <v>87</v>
      </c>
      <c r="E39" s="198">
        <v>39.22</v>
      </c>
      <c r="F39" s="198">
        <v>0</v>
      </c>
      <c r="G39" s="199">
        <f>E39*F39</f>
        <v>0</v>
      </c>
      <c r="O39" s="193">
        <v>2</v>
      </c>
      <c r="AA39" s="167">
        <v>1</v>
      </c>
      <c r="AB39" s="167">
        <v>1</v>
      </c>
      <c r="AC39" s="167">
        <v>1</v>
      </c>
      <c r="AZ39" s="167">
        <v>1</v>
      </c>
      <c r="BA39" s="167">
        <f>IF(AZ39=1,G39,0)</f>
        <v>0</v>
      </c>
      <c r="BB39" s="167">
        <f>IF(AZ39=2,G39,0)</f>
        <v>0</v>
      </c>
      <c r="BC39" s="167">
        <f>IF(AZ39=3,G39,0)</f>
        <v>0</v>
      </c>
      <c r="BD39" s="167">
        <f>IF(AZ39=4,G39,0)</f>
        <v>0</v>
      </c>
      <c r="BE39" s="167">
        <f>IF(AZ39=5,G39,0)</f>
        <v>0</v>
      </c>
      <c r="CZ39" s="167">
        <v>0</v>
      </c>
    </row>
    <row r="40" spans="1:104">
      <c r="A40" s="194">
        <v>18</v>
      </c>
      <c r="B40" s="195" t="s">
        <v>133</v>
      </c>
      <c r="C40" s="196" t="s">
        <v>134</v>
      </c>
      <c r="D40" s="197" t="s">
        <v>107</v>
      </c>
      <c r="E40" s="198">
        <v>62.5</v>
      </c>
      <c r="F40" s="198">
        <v>0</v>
      </c>
      <c r="G40" s="199">
        <f>E40*F40</f>
        <v>0</v>
      </c>
      <c r="O40" s="193">
        <v>2</v>
      </c>
      <c r="AA40" s="167">
        <v>1</v>
      </c>
      <c r="AB40" s="167">
        <v>1</v>
      </c>
      <c r="AC40" s="167">
        <v>1</v>
      </c>
      <c r="AZ40" s="167">
        <v>1</v>
      </c>
      <c r="BA40" s="167">
        <f>IF(AZ40=1,G40,0)</f>
        <v>0</v>
      </c>
      <c r="BB40" s="167">
        <f>IF(AZ40=2,G40,0)</f>
        <v>0</v>
      </c>
      <c r="BC40" s="167">
        <f>IF(AZ40=3,G40,0)</f>
        <v>0</v>
      </c>
      <c r="BD40" s="167">
        <f>IF(AZ40=4,G40,0)</f>
        <v>0</v>
      </c>
      <c r="BE40" s="167">
        <f>IF(AZ40=5,G40,0)</f>
        <v>0</v>
      </c>
      <c r="CZ40" s="167">
        <v>0</v>
      </c>
    </row>
    <row r="41" spans="1:104">
      <c r="A41" s="200"/>
      <c r="B41" s="201"/>
      <c r="C41" s="203" t="s">
        <v>135</v>
      </c>
      <c r="D41" s="204"/>
      <c r="E41" s="205">
        <v>54.1</v>
      </c>
      <c r="F41" s="206"/>
      <c r="G41" s="207"/>
      <c r="M41" s="202" t="s">
        <v>135</v>
      </c>
      <c r="O41" s="193"/>
    </row>
    <row r="42" spans="1:104">
      <c r="A42" s="200"/>
      <c r="B42" s="201"/>
      <c r="C42" s="203" t="s">
        <v>136</v>
      </c>
      <c r="D42" s="204"/>
      <c r="E42" s="205">
        <v>8.4</v>
      </c>
      <c r="F42" s="206"/>
      <c r="G42" s="207"/>
      <c r="M42" s="202" t="s">
        <v>136</v>
      </c>
      <c r="O42" s="193"/>
    </row>
    <row r="43" spans="1:104">
      <c r="A43" s="194">
        <v>19</v>
      </c>
      <c r="B43" s="195" t="s">
        <v>137</v>
      </c>
      <c r="C43" s="196" t="s">
        <v>138</v>
      </c>
      <c r="D43" s="197" t="s">
        <v>107</v>
      </c>
      <c r="E43" s="198">
        <v>65.2</v>
      </c>
      <c r="F43" s="198">
        <v>0</v>
      </c>
      <c r="G43" s="199">
        <f>E43*F43</f>
        <v>0</v>
      </c>
      <c r="O43" s="193">
        <v>2</v>
      </c>
      <c r="AA43" s="167">
        <v>1</v>
      </c>
      <c r="AB43" s="167">
        <v>1</v>
      </c>
      <c r="AC43" s="167">
        <v>1</v>
      </c>
      <c r="AZ43" s="167">
        <v>1</v>
      </c>
      <c r="BA43" s="167">
        <f>IF(AZ43=1,G43,0)</f>
        <v>0</v>
      </c>
      <c r="BB43" s="167">
        <f>IF(AZ43=2,G43,0)</f>
        <v>0</v>
      </c>
      <c r="BC43" s="167">
        <f>IF(AZ43=3,G43,0)</f>
        <v>0</v>
      </c>
      <c r="BD43" s="167">
        <f>IF(AZ43=4,G43,0)</f>
        <v>0</v>
      </c>
      <c r="BE43" s="167">
        <f>IF(AZ43=5,G43,0)</f>
        <v>0</v>
      </c>
      <c r="CZ43" s="167">
        <v>0</v>
      </c>
    </row>
    <row r="44" spans="1:104">
      <c r="A44" s="194">
        <v>20</v>
      </c>
      <c r="B44" s="195" t="s">
        <v>25</v>
      </c>
      <c r="C44" s="196" t="s">
        <v>139</v>
      </c>
      <c r="D44" s="197" t="s">
        <v>140</v>
      </c>
      <c r="E44" s="198">
        <v>0.3</v>
      </c>
      <c r="F44" s="198">
        <v>0</v>
      </c>
      <c r="G44" s="199">
        <f>E44*F44</f>
        <v>0</v>
      </c>
      <c r="O44" s="193">
        <v>2</v>
      </c>
      <c r="AA44" s="167">
        <v>12</v>
      </c>
      <c r="AB44" s="167">
        <v>0</v>
      </c>
      <c r="AC44" s="167">
        <v>116</v>
      </c>
      <c r="AZ44" s="167">
        <v>1</v>
      </c>
      <c r="BA44" s="167">
        <f>IF(AZ44=1,G44,0)</f>
        <v>0</v>
      </c>
      <c r="BB44" s="167">
        <f>IF(AZ44=2,G44,0)</f>
        <v>0</v>
      </c>
      <c r="BC44" s="167">
        <f>IF(AZ44=3,G44,0)</f>
        <v>0</v>
      </c>
      <c r="BD44" s="167">
        <f>IF(AZ44=4,G44,0)</f>
        <v>0</v>
      </c>
      <c r="BE44" s="167">
        <f>IF(AZ44=5,G44,0)</f>
        <v>0</v>
      </c>
      <c r="CZ44" s="167">
        <v>1E-3</v>
      </c>
    </row>
    <row r="45" spans="1:104">
      <c r="A45" s="194">
        <v>21</v>
      </c>
      <c r="B45" s="195" t="s">
        <v>141</v>
      </c>
      <c r="C45" s="196" t="s">
        <v>142</v>
      </c>
      <c r="D45" s="197" t="s">
        <v>107</v>
      </c>
      <c r="E45" s="198">
        <v>17.899999999999999</v>
      </c>
      <c r="F45" s="198">
        <v>0</v>
      </c>
      <c r="G45" s="199">
        <f>E45*F45</f>
        <v>0</v>
      </c>
      <c r="O45" s="193">
        <v>2</v>
      </c>
      <c r="AA45" s="167">
        <v>1</v>
      </c>
      <c r="AB45" s="167">
        <v>1</v>
      </c>
      <c r="AC45" s="167">
        <v>1</v>
      </c>
      <c r="AZ45" s="167">
        <v>1</v>
      </c>
      <c r="BA45" s="167">
        <f>IF(AZ45=1,G45,0)</f>
        <v>0</v>
      </c>
      <c r="BB45" s="167">
        <f>IF(AZ45=2,G45,0)</f>
        <v>0</v>
      </c>
      <c r="BC45" s="167">
        <f>IF(AZ45=3,G45,0)</f>
        <v>0</v>
      </c>
      <c r="BD45" s="167">
        <f>IF(AZ45=4,G45,0)</f>
        <v>0</v>
      </c>
      <c r="BE45" s="167">
        <f>IF(AZ45=5,G45,0)</f>
        <v>0</v>
      </c>
      <c r="CZ45" s="167">
        <v>0</v>
      </c>
    </row>
    <row r="46" spans="1:104">
      <c r="A46" s="200"/>
      <c r="B46" s="201"/>
      <c r="C46" s="203" t="s">
        <v>143</v>
      </c>
      <c r="D46" s="204"/>
      <c r="E46" s="205">
        <v>17.899999999999999</v>
      </c>
      <c r="F46" s="206"/>
      <c r="G46" s="207"/>
      <c r="M46" s="202" t="s">
        <v>143</v>
      </c>
      <c r="O46" s="193"/>
    </row>
    <row r="47" spans="1:104">
      <c r="A47" s="208"/>
      <c r="B47" s="209" t="s">
        <v>75</v>
      </c>
      <c r="C47" s="210" t="str">
        <f>CONCATENATE(B7," ",C7)</f>
        <v>1 Zemní práce</v>
      </c>
      <c r="D47" s="208"/>
      <c r="E47" s="211"/>
      <c r="F47" s="211"/>
      <c r="G47" s="212">
        <f>SUM(G7:G46)</f>
        <v>0</v>
      </c>
      <c r="O47" s="193">
        <v>4</v>
      </c>
      <c r="BA47" s="213">
        <f>SUM(BA7:BA46)</f>
        <v>0</v>
      </c>
      <c r="BB47" s="213">
        <f>SUM(BB7:BB46)</f>
        <v>0</v>
      </c>
      <c r="BC47" s="213">
        <f>SUM(BC7:BC46)</f>
        <v>0</v>
      </c>
      <c r="BD47" s="213">
        <f>SUM(BD7:BD46)</f>
        <v>0</v>
      </c>
      <c r="BE47" s="213">
        <f>SUM(BE7:BE46)</f>
        <v>0</v>
      </c>
    </row>
    <row r="48" spans="1:104">
      <c r="A48" s="186" t="s">
        <v>72</v>
      </c>
      <c r="B48" s="187" t="s">
        <v>144</v>
      </c>
      <c r="C48" s="188" t="s">
        <v>145</v>
      </c>
      <c r="D48" s="189"/>
      <c r="E48" s="190"/>
      <c r="F48" s="190"/>
      <c r="G48" s="191"/>
      <c r="H48" s="192"/>
      <c r="I48" s="192"/>
      <c r="O48" s="193">
        <v>1</v>
      </c>
    </row>
    <row r="49" spans="1:104">
      <c r="A49" s="194">
        <v>22</v>
      </c>
      <c r="B49" s="195" t="s">
        <v>146</v>
      </c>
      <c r="C49" s="196" t="s">
        <v>147</v>
      </c>
      <c r="D49" s="197" t="s">
        <v>123</v>
      </c>
      <c r="E49" s="198">
        <v>4.2065000000000001</v>
      </c>
      <c r="F49" s="198">
        <v>0</v>
      </c>
      <c r="G49" s="199">
        <f>E49*F49</f>
        <v>0</v>
      </c>
      <c r="O49" s="193">
        <v>2</v>
      </c>
      <c r="AA49" s="167">
        <v>8</v>
      </c>
      <c r="AB49" s="167">
        <v>0</v>
      </c>
      <c r="AC49" s="167">
        <v>3</v>
      </c>
      <c r="AZ49" s="167">
        <v>1</v>
      </c>
      <c r="BA49" s="167">
        <f>IF(AZ49=1,G49,0)</f>
        <v>0</v>
      </c>
      <c r="BB49" s="167">
        <f>IF(AZ49=2,G49,0)</f>
        <v>0</v>
      </c>
      <c r="BC49" s="167">
        <f>IF(AZ49=3,G49,0)</f>
        <v>0</v>
      </c>
      <c r="BD49" s="167">
        <f>IF(AZ49=4,G49,0)</f>
        <v>0</v>
      </c>
      <c r="BE49" s="167">
        <f>IF(AZ49=5,G49,0)</f>
        <v>0</v>
      </c>
      <c r="CZ49" s="167">
        <v>0</v>
      </c>
    </row>
    <row r="50" spans="1:104">
      <c r="A50" s="194">
        <v>23</v>
      </c>
      <c r="B50" s="195" t="s">
        <v>148</v>
      </c>
      <c r="C50" s="196" t="s">
        <v>149</v>
      </c>
      <c r="D50" s="197" t="s">
        <v>123</v>
      </c>
      <c r="E50" s="198">
        <v>33.652000000000001</v>
      </c>
      <c r="F50" s="198">
        <v>0</v>
      </c>
      <c r="G50" s="199">
        <f>E50*F50</f>
        <v>0</v>
      </c>
      <c r="O50" s="193">
        <v>2</v>
      </c>
      <c r="AA50" s="167">
        <v>8</v>
      </c>
      <c r="AB50" s="167">
        <v>0</v>
      </c>
      <c r="AC50" s="167">
        <v>3</v>
      </c>
      <c r="AZ50" s="167">
        <v>1</v>
      </c>
      <c r="BA50" s="167">
        <f>IF(AZ50=1,G50,0)</f>
        <v>0</v>
      </c>
      <c r="BB50" s="167">
        <f>IF(AZ50=2,G50,0)</f>
        <v>0</v>
      </c>
      <c r="BC50" s="167">
        <f>IF(AZ50=3,G50,0)</f>
        <v>0</v>
      </c>
      <c r="BD50" s="167">
        <f>IF(AZ50=4,G50,0)</f>
        <v>0</v>
      </c>
      <c r="BE50" s="167">
        <f>IF(AZ50=5,G50,0)</f>
        <v>0</v>
      </c>
      <c r="CZ50" s="167">
        <v>0</v>
      </c>
    </row>
    <row r="51" spans="1:104">
      <c r="A51" s="194">
        <v>24</v>
      </c>
      <c r="B51" s="195" t="s">
        <v>150</v>
      </c>
      <c r="C51" s="196" t="s">
        <v>151</v>
      </c>
      <c r="D51" s="197" t="s">
        <v>123</v>
      </c>
      <c r="E51" s="198">
        <v>4.2065000000000001</v>
      </c>
      <c r="F51" s="198">
        <v>0</v>
      </c>
      <c r="G51" s="199">
        <f>E51*F51</f>
        <v>0</v>
      </c>
      <c r="O51" s="193">
        <v>2</v>
      </c>
      <c r="AA51" s="167">
        <v>8</v>
      </c>
      <c r="AB51" s="167">
        <v>0</v>
      </c>
      <c r="AC51" s="167">
        <v>3</v>
      </c>
      <c r="AZ51" s="167">
        <v>1</v>
      </c>
      <c r="BA51" s="167">
        <f>IF(AZ51=1,G51,0)</f>
        <v>0</v>
      </c>
      <c r="BB51" s="167">
        <f>IF(AZ51=2,G51,0)</f>
        <v>0</v>
      </c>
      <c r="BC51" s="167">
        <f>IF(AZ51=3,G51,0)</f>
        <v>0</v>
      </c>
      <c r="BD51" s="167">
        <f>IF(AZ51=4,G51,0)</f>
        <v>0</v>
      </c>
      <c r="BE51" s="167">
        <f>IF(AZ51=5,G51,0)</f>
        <v>0</v>
      </c>
      <c r="CZ51" s="167">
        <v>0</v>
      </c>
    </row>
    <row r="52" spans="1:104">
      <c r="A52" s="194">
        <v>25</v>
      </c>
      <c r="B52" s="195" t="s">
        <v>152</v>
      </c>
      <c r="C52" s="196" t="s">
        <v>153</v>
      </c>
      <c r="D52" s="197" t="s">
        <v>123</v>
      </c>
      <c r="E52" s="198">
        <v>4.2065000000000001</v>
      </c>
      <c r="F52" s="198">
        <v>0</v>
      </c>
      <c r="G52" s="199">
        <f>E52*F52</f>
        <v>0</v>
      </c>
      <c r="O52" s="193">
        <v>2</v>
      </c>
      <c r="AA52" s="167">
        <v>8</v>
      </c>
      <c r="AB52" s="167">
        <v>0</v>
      </c>
      <c r="AC52" s="167">
        <v>3</v>
      </c>
      <c r="AZ52" s="167">
        <v>1</v>
      </c>
      <c r="BA52" s="167">
        <f>IF(AZ52=1,G52,0)</f>
        <v>0</v>
      </c>
      <c r="BB52" s="167">
        <f>IF(AZ52=2,G52,0)</f>
        <v>0</v>
      </c>
      <c r="BC52" s="167">
        <f>IF(AZ52=3,G52,0)</f>
        <v>0</v>
      </c>
      <c r="BD52" s="167">
        <f>IF(AZ52=4,G52,0)</f>
        <v>0</v>
      </c>
      <c r="BE52" s="167">
        <f>IF(AZ52=5,G52,0)</f>
        <v>0</v>
      </c>
      <c r="CZ52" s="167">
        <v>0</v>
      </c>
    </row>
    <row r="53" spans="1:104">
      <c r="A53" s="208"/>
      <c r="B53" s="209" t="s">
        <v>75</v>
      </c>
      <c r="C53" s="210" t="str">
        <f>CONCATENATE(B48," ",C48)</f>
        <v>11 Přípravné a přidružené práce</v>
      </c>
      <c r="D53" s="208"/>
      <c r="E53" s="211"/>
      <c r="F53" s="211"/>
      <c r="G53" s="212">
        <f>SUM(G48:G52)</f>
        <v>0</v>
      </c>
      <c r="O53" s="193">
        <v>4</v>
      </c>
      <c r="BA53" s="213">
        <f>SUM(BA48:BA52)</f>
        <v>0</v>
      </c>
      <c r="BB53" s="213">
        <f>SUM(BB48:BB52)</f>
        <v>0</v>
      </c>
      <c r="BC53" s="213">
        <f>SUM(BC48:BC52)</f>
        <v>0</v>
      </c>
      <c r="BD53" s="213">
        <f>SUM(BD48:BD52)</f>
        <v>0</v>
      </c>
      <c r="BE53" s="213">
        <f>SUM(BE48:BE52)</f>
        <v>0</v>
      </c>
    </row>
    <row r="54" spans="1:104">
      <c r="A54" s="186" t="s">
        <v>72</v>
      </c>
      <c r="B54" s="187" t="s">
        <v>154</v>
      </c>
      <c r="C54" s="188" t="s">
        <v>155</v>
      </c>
      <c r="D54" s="189"/>
      <c r="E54" s="190"/>
      <c r="F54" s="190"/>
      <c r="G54" s="191"/>
      <c r="H54" s="192"/>
      <c r="I54" s="192"/>
      <c r="O54" s="193">
        <v>1</v>
      </c>
    </row>
    <row r="55" spans="1:104" ht="22.5">
      <c r="A55" s="194">
        <v>26</v>
      </c>
      <c r="B55" s="195" t="s">
        <v>156</v>
      </c>
      <c r="C55" s="196" t="s">
        <v>157</v>
      </c>
      <c r="D55" s="197" t="s">
        <v>87</v>
      </c>
      <c r="E55" s="198">
        <v>8.0399999999999991</v>
      </c>
      <c r="F55" s="198">
        <v>0</v>
      </c>
      <c r="G55" s="199">
        <f>E55*F55</f>
        <v>0</v>
      </c>
      <c r="O55" s="193">
        <v>2</v>
      </c>
      <c r="AA55" s="167">
        <v>1</v>
      </c>
      <c r="AB55" s="167">
        <v>1</v>
      </c>
      <c r="AC55" s="167">
        <v>1</v>
      </c>
      <c r="AZ55" s="167">
        <v>1</v>
      </c>
      <c r="BA55" s="167">
        <f>IF(AZ55=1,G55,0)</f>
        <v>0</v>
      </c>
      <c r="BB55" s="167">
        <f>IF(AZ55=2,G55,0)</f>
        <v>0</v>
      </c>
      <c r="BC55" s="167">
        <f>IF(AZ55=3,G55,0)</f>
        <v>0</v>
      </c>
      <c r="BD55" s="167">
        <f>IF(AZ55=4,G55,0)</f>
        <v>0</v>
      </c>
      <c r="BE55" s="167">
        <f>IF(AZ55=5,G55,0)</f>
        <v>0</v>
      </c>
      <c r="CZ55" s="167">
        <v>1.891</v>
      </c>
    </row>
    <row r="56" spans="1:104">
      <c r="A56" s="200"/>
      <c r="B56" s="201"/>
      <c r="C56" s="203" t="s">
        <v>158</v>
      </c>
      <c r="D56" s="204"/>
      <c r="E56" s="205">
        <v>7.2</v>
      </c>
      <c r="F56" s="206"/>
      <c r="G56" s="207"/>
      <c r="M56" s="202" t="s">
        <v>158</v>
      </c>
      <c r="O56" s="193"/>
    </row>
    <row r="57" spans="1:104">
      <c r="A57" s="200"/>
      <c r="B57" s="201"/>
      <c r="C57" s="203" t="s">
        <v>159</v>
      </c>
      <c r="D57" s="204"/>
      <c r="E57" s="205">
        <v>0.84</v>
      </c>
      <c r="F57" s="206"/>
      <c r="G57" s="207"/>
      <c r="M57" s="202" t="s">
        <v>159</v>
      </c>
      <c r="O57" s="193"/>
    </row>
    <row r="58" spans="1:104">
      <c r="A58" s="208"/>
      <c r="B58" s="209" t="s">
        <v>75</v>
      </c>
      <c r="C58" s="210" t="str">
        <f>CONCATENATE(B54," ",C54)</f>
        <v>4 Vodorovné konstrukce</v>
      </c>
      <c r="D58" s="208"/>
      <c r="E58" s="211"/>
      <c r="F58" s="211"/>
      <c r="G58" s="212">
        <f>SUM(G54:G57)</f>
        <v>0</v>
      </c>
      <c r="O58" s="193">
        <v>4</v>
      </c>
      <c r="BA58" s="213">
        <f>SUM(BA54:BA57)</f>
        <v>0</v>
      </c>
      <c r="BB58" s="213">
        <f>SUM(BB54:BB57)</f>
        <v>0</v>
      </c>
      <c r="BC58" s="213">
        <f>SUM(BC54:BC57)</f>
        <v>0</v>
      </c>
      <c r="BD58" s="213">
        <f>SUM(BD54:BD57)</f>
        <v>0</v>
      </c>
      <c r="BE58" s="213">
        <f>SUM(BE54:BE57)</f>
        <v>0</v>
      </c>
    </row>
    <row r="59" spans="1:104">
      <c r="A59" s="186" t="s">
        <v>72</v>
      </c>
      <c r="B59" s="187" t="s">
        <v>160</v>
      </c>
      <c r="C59" s="188" t="s">
        <v>161</v>
      </c>
      <c r="D59" s="189"/>
      <c r="E59" s="190"/>
      <c r="F59" s="190"/>
      <c r="G59" s="191"/>
      <c r="H59" s="192"/>
      <c r="I59" s="192"/>
      <c r="O59" s="193">
        <v>1</v>
      </c>
    </row>
    <row r="60" spans="1:104">
      <c r="A60" s="194">
        <v>27</v>
      </c>
      <c r="B60" s="195" t="s">
        <v>162</v>
      </c>
      <c r="C60" s="196" t="s">
        <v>163</v>
      </c>
      <c r="D60" s="197" t="s">
        <v>107</v>
      </c>
      <c r="E60" s="198">
        <v>17.899999999999999</v>
      </c>
      <c r="F60" s="198">
        <v>0</v>
      </c>
      <c r="G60" s="199">
        <f>E60*F60</f>
        <v>0</v>
      </c>
      <c r="O60" s="193">
        <v>2</v>
      </c>
      <c r="AA60" s="167">
        <v>1</v>
      </c>
      <c r="AB60" s="167">
        <v>1</v>
      </c>
      <c r="AC60" s="167">
        <v>1</v>
      </c>
      <c r="AZ60" s="167">
        <v>1</v>
      </c>
      <c r="BA60" s="167">
        <f>IF(AZ60=1,G60,0)</f>
        <v>0</v>
      </c>
      <c r="BB60" s="167">
        <f>IF(AZ60=2,G60,0)</f>
        <v>0</v>
      </c>
      <c r="BC60" s="167">
        <f>IF(AZ60=3,G60,0)</f>
        <v>0</v>
      </c>
      <c r="BD60" s="167">
        <f>IF(AZ60=4,G60,0)</f>
        <v>0</v>
      </c>
      <c r="BE60" s="167">
        <f>IF(AZ60=5,G60,0)</f>
        <v>0</v>
      </c>
      <c r="CZ60" s="167">
        <v>0.37080000000000002</v>
      </c>
    </row>
    <row r="61" spans="1:104">
      <c r="A61" s="200"/>
      <c r="B61" s="201"/>
      <c r="C61" s="203" t="s">
        <v>164</v>
      </c>
      <c r="D61" s="204"/>
      <c r="E61" s="205">
        <v>17.899999999999999</v>
      </c>
      <c r="F61" s="206"/>
      <c r="G61" s="207"/>
      <c r="M61" s="202" t="s">
        <v>164</v>
      </c>
      <c r="O61" s="193"/>
    </row>
    <row r="62" spans="1:104">
      <c r="A62" s="208"/>
      <c r="B62" s="209" t="s">
        <v>75</v>
      </c>
      <c r="C62" s="210" t="str">
        <f>CONCATENATE(B59," ",C59)</f>
        <v>5 Komunikace</v>
      </c>
      <c r="D62" s="208"/>
      <c r="E62" s="211"/>
      <c r="F62" s="211"/>
      <c r="G62" s="212">
        <f>SUM(G59:G61)</f>
        <v>0</v>
      </c>
      <c r="O62" s="193">
        <v>4</v>
      </c>
      <c r="BA62" s="213">
        <f>SUM(BA59:BA61)</f>
        <v>0</v>
      </c>
      <c r="BB62" s="213">
        <f>SUM(BB59:BB61)</f>
        <v>0</v>
      </c>
      <c r="BC62" s="213">
        <f>SUM(BC59:BC61)</f>
        <v>0</v>
      </c>
      <c r="BD62" s="213">
        <f>SUM(BD59:BD61)</f>
        <v>0</v>
      </c>
      <c r="BE62" s="213">
        <f>SUM(BE59:BE61)</f>
        <v>0</v>
      </c>
    </row>
    <row r="63" spans="1:104">
      <c r="A63" s="186" t="s">
        <v>72</v>
      </c>
      <c r="B63" s="187" t="s">
        <v>165</v>
      </c>
      <c r="C63" s="188" t="s">
        <v>166</v>
      </c>
      <c r="D63" s="189"/>
      <c r="E63" s="190"/>
      <c r="F63" s="190"/>
      <c r="G63" s="191"/>
      <c r="H63" s="192"/>
      <c r="I63" s="192"/>
      <c r="O63" s="193">
        <v>1</v>
      </c>
    </row>
    <row r="64" spans="1:104">
      <c r="A64" s="194">
        <v>28</v>
      </c>
      <c r="B64" s="195" t="s">
        <v>167</v>
      </c>
      <c r="C64" s="196" t="s">
        <v>168</v>
      </c>
      <c r="D64" s="197" t="s">
        <v>84</v>
      </c>
      <c r="E64" s="198">
        <v>14</v>
      </c>
      <c r="F64" s="198">
        <v>0</v>
      </c>
      <c r="G64" s="199">
        <f>E64*F64</f>
        <v>0</v>
      </c>
      <c r="O64" s="193">
        <v>2</v>
      </c>
      <c r="AA64" s="167">
        <v>1</v>
      </c>
      <c r="AB64" s="167">
        <v>1</v>
      </c>
      <c r="AC64" s="167">
        <v>1</v>
      </c>
      <c r="AZ64" s="167">
        <v>1</v>
      </c>
      <c r="BA64" s="167">
        <f>IF(AZ64=1,G64,0)</f>
        <v>0</v>
      </c>
      <c r="BB64" s="167">
        <f>IF(AZ64=2,G64,0)</f>
        <v>0</v>
      </c>
      <c r="BC64" s="167">
        <f>IF(AZ64=3,G64,0)</f>
        <v>0</v>
      </c>
      <c r="BD64" s="167">
        <f>IF(AZ64=4,G64,0)</f>
        <v>0</v>
      </c>
      <c r="BE64" s="167">
        <f>IF(AZ64=5,G64,0)</f>
        <v>0</v>
      </c>
      <c r="CZ64" s="167">
        <v>0</v>
      </c>
    </row>
    <row r="65" spans="1:104">
      <c r="A65" s="194">
        <v>29</v>
      </c>
      <c r="B65" s="195" t="s">
        <v>25</v>
      </c>
      <c r="C65" s="196" t="s">
        <v>169</v>
      </c>
      <c r="D65" s="197" t="s">
        <v>84</v>
      </c>
      <c r="E65" s="198">
        <v>14</v>
      </c>
      <c r="F65" s="198">
        <v>0</v>
      </c>
      <c r="G65" s="199">
        <f>E65*F65</f>
        <v>0</v>
      </c>
      <c r="O65" s="193">
        <v>2</v>
      </c>
      <c r="AA65" s="167">
        <v>12</v>
      </c>
      <c r="AB65" s="167">
        <v>0</v>
      </c>
      <c r="AC65" s="167">
        <v>112</v>
      </c>
      <c r="AZ65" s="167">
        <v>1</v>
      </c>
      <c r="BA65" s="167">
        <f>IF(AZ65=1,G65,0)</f>
        <v>0</v>
      </c>
      <c r="BB65" s="167">
        <f>IF(AZ65=2,G65,0)</f>
        <v>0</v>
      </c>
      <c r="BC65" s="167">
        <f>IF(AZ65=3,G65,0)</f>
        <v>0</v>
      </c>
      <c r="BD65" s="167">
        <f>IF(AZ65=4,G65,0)</f>
        <v>0</v>
      </c>
      <c r="BE65" s="167">
        <f>IF(AZ65=5,G65,0)</f>
        <v>0</v>
      </c>
      <c r="CZ65" s="167">
        <v>0</v>
      </c>
    </row>
    <row r="66" spans="1:104">
      <c r="A66" s="194">
        <v>30</v>
      </c>
      <c r="B66" s="195" t="s">
        <v>170</v>
      </c>
      <c r="C66" s="196" t="s">
        <v>171</v>
      </c>
      <c r="D66" s="197" t="s">
        <v>172</v>
      </c>
      <c r="E66" s="198">
        <v>2</v>
      </c>
      <c r="F66" s="198">
        <v>0</v>
      </c>
      <c r="G66" s="199">
        <f>E66*F66</f>
        <v>0</v>
      </c>
      <c r="O66" s="193">
        <v>2</v>
      </c>
      <c r="AA66" s="167">
        <v>1</v>
      </c>
      <c r="AB66" s="167">
        <v>1</v>
      </c>
      <c r="AC66" s="167">
        <v>1</v>
      </c>
      <c r="AZ66" s="167">
        <v>1</v>
      </c>
      <c r="BA66" s="167">
        <f>IF(AZ66=1,G66,0)</f>
        <v>0</v>
      </c>
      <c r="BB66" s="167">
        <f>IF(AZ66=2,G66,0)</f>
        <v>0</v>
      </c>
      <c r="BC66" s="167">
        <f>IF(AZ66=3,G66,0)</f>
        <v>0</v>
      </c>
      <c r="BD66" s="167">
        <f>IF(AZ66=4,G66,0)</f>
        <v>0</v>
      </c>
      <c r="BE66" s="167">
        <f>IF(AZ66=5,G66,0)</f>
        <v>0</v>
      </c>
      <c r="CZ66" s="167">
        <v>1.0000000000000001E-5</v>
      </c>
    </row>
    <row r="67" spans="1:104">
      <c r="A67" s="194">
        <v>31</v>
      </c>
      <c r="B67" s="195" t="s">
        <v>25</v>
      </c>
      <c r="C67" s="196" t="s">
        <v>173</v>
      </c>
      <c r="D67" s="197" t="s">
        <v>172</v>
      </c>
      <c r="E67" s="198">
        <v>2</v>
      </c>
      <c r="F67" s="198">
        <v>0</v>
      </c>
      <c r="G67" s="199">
        <f>E67*F67</f>
        <v>0</v>
      </c>
      <c r="O67" s="193">
        <v>2</v>
      </c>
      <c r="AA67" s="167">
        <v>12</v>
      </c>
      <c r="AB67" s="167">
        <v>0</v>
      </c>
      <c r="AC67" s="167">
        <v>37</v>
      </c>
      <c r="AZ67" s="167">
        <v>1</v>
      </c>
      <c r="BA67" s="167">
        <f>IF(AZ67=1,G67,0)</f>
        <v>0</v>
      </c>
      <c r="BB67" s="167">
        <f>IF(AZ67=2,G67,0)</f>
        <v>0</v>
      </c>
      <c r="BC67" s="167">
        <f>IF(AZ67=3,G67,0)</f>
        <v>0</v>
      </c>
      <c r="BD67" s="167">
        <f>IF(AZ67=4,G67,0)</f>
        <v>0</v>
      </c>
      <c r="BE67" s="167">
        <f>IF(AZ67=5,G67,0)</f>
        <v>0</v>
      </c>
      <c r="CZ67" s="167">
        <v>0</v>
      </c>
    </row>
    <row r="68" spans="1:104">
      <c r="A68" s="194">
        <v>32</v>
      </c>
      <c r="B68" s="195" t="s">
        <v>174</v>
      </c>
      <c r="C68" s="196" t="s">
        <v>175</v>
      </c>
      <c r="D68" s="197" t="s">
        <v>172</v>
      </c>
      <c r="E68" s="198">
        <v>2</v>
      </c>
      <c r="F68" s="198">
        <v>0</v>
      </c>
      <c r="G68" s="199">
        <f>E68*F68</f>
        <v>0</v>
      </c>
      <c r="O68" s="193">
        <v>2</v>
      </c>
      <c r="AA68" s="167">
        <v>1</v>
      </c>
      <c r="AB68" s="167">
        <v>1</v>
      </c>
      <c r="AC68" s="167">
        <v>1</v>
      </c>
      <c r="AZ68" s="167">
        <v>1</v>
      </c>
      <c r="BA68" s="167">
        <f>IF(AZ68=1,G68,0)</f>
        <v>0</v>
      </c>
      <c r="BB68" s="167">
        <f>IF(AZ68=2,G68,0)</f>
        <v>0</v>
      </c>
      <c r="BC68" s="167">
        <f>IF(AZ68=3,G68,0)</f>
        <v>0</v>
      </c>
      <c r="BD68" s="167">
        <f>IF(AZ68=4,G68,0)</f>
        <v>0</v>
      </c>
      <c r="BE68" s="167">
        <f>IF(AZ68=5,G68,0)</f>
        <v>0</v>
      </c>
      <c r="CZ68" s="167">
        <v>0</v>
      </c>
    </row>
    <row r="69" spans="1:104">
      <c r="A69" s="194">
        <v>33</v>
      </c>
      <c r="B69" s="195" t="s">
        <v>25</v>
      </c>
      <c r="C69" s="196" t="s">
        <v>176</v>
      </c>
      <c r="D69" s="197" t="s">
        <v>172</v>
      </c>
      <c r="E69" s="198">
        <v>7</v>
      </c>
      <c r="F69" s="198">
        <v>0</v>
      </c>
      <c r="G69" s="199">
        <f>E69*F69</f>
        <v>0</v>
      </c>
      <c r="O69" s="193">
        <v>2</v>
      </c>
      <c r="AA69" s="167">
        <v>12</v>
      </c>
      <c r="AB69" s="167">
        <v>0</v>
      </c>
      <c r="AC69" s="167">
        <v>113</v>
      </c>
      <c r="AZ69" s="167">
        <v>1</v>
      </c>
      <c r="BA69" s="167">
        <f>IF(AZ69=1,G69,0)</f>
        <v>0</v>
      </c>
      <c r="BB69" s="167">
        <f>IF(AZ69=2,G69,0)</f>
        <v>0</v>
      </c>
      <c r="BC69" s="167">
        <f>IF(AZ69=3,G69,0)</f>
        <v>0</v>
      </c>
      <c r="BD69" s="167">
        <f>IF(AZ69=4,G69,0)</f>
        <v>0</v>
      </c>
      <c r="BE69" s="167">
        <f>IF(AZ69=5,G69,0)</f>
        <v>0</v>
      </c>
      <c r="CZ69" s="167">
        <v>0</v>
      </c>
    </row>
    <row r="70" spans="1:104">
      <c r="A70" s="194">
        <v>34</v>
      </c>
      <c r="B70" s="195" t="s">
        <v>177</v>
      </c>
      <c r="C70" s="196" t="s">
        <v>178</v>
      </c>
      <c r="D70" s="197" t="s">
        <v>84</v>
      </c>
      <c r="E70" s="198">
        <v>72</v>
      </c>
      <c r="F70" s="198">
        <v>0</v>
      </c>
      <c r="G70" s="199">
        <f>E70*F70</f>
        <v>0</v>
      </c>
      <c r="O70" s="193">
        <v>2</v>
      </c>
      <c r="AA70" s="167">
        <v>1</v>
      </c>
      <c r="AB70" s="167">
        <v>1</v>
      </c>
      <c r="AC70" s="167">
        <v>1</v>
      </c>
      <c r="AZ70" s="167">
        <v>1</v>
      </c>
      <c r="BA70" s="167">
        <f>IF(AZ70=1,G70,0)</f>
        <v>0</v>
      </c>
      <c r="BB70" s="167">
        <f>IF(AZ70=2,G70,0)</f>
        <v>0</v>
      </c>
      <c r="BC70" s="167">
        <f>IF(AZ70=3,G70,0)</f>
        <v>0</v>
      </c>
      <c r="BD70" s="167">
        <f>IF(AZ70=4,G70,0)</f>
        <v>0</v>
      </c>
      <c r="BE70" s="167">
        <f>IF(AZ70=5,G70,0)</f>
        <v>0</v>
      </c>
      <c r="CZ70" s="167">
        <v>0</v>
      </c>
    </row>
    <row r="71" spans="1:104">
      <c r="A71" s="194">
        <v>35</v>
      </c>
      <c r="B71" s="195" t="s">
        <v>25</v>
      </c>
      <c r="C71" s="196" t="s">
        <v>179</v>
      </c>
      <c r="D71" s="197" t="s">
        <v>172</v>
      </c>
      <c r="E71" s="198">
        <v>36</v>
      </c>
      <c r="F71" s="198">
        <v>0</v>
      </c>
      <c r="G71" s="199">
        <f>E71*F71</f>
        <v>0</v>
      </c>
      <c r="O71" s="193">
        <v>2</v>
      </c>
      <c r="AA71" s="167">
        <v>12</v>
      </c>
      <c r="AB71" s="167">
        <v>0</v>
      </c>
      <c r="AC71" s="167">
        <v>125</v>
      </c>
      <c r="AZ71" s="167">
        <v>1</v>
      </c>
      <c r="BA71" s="167">
        <f>IF(AZ71=1,G71,0)</f>
        <v>0</v>
      </c>
      <c r="BB71" s="167">
        <f>IF(AZ71=2,G71,0)</f>
        <v>0</v>
      </c>
      <c r="BC71" s="167">
        <f>IF(AZ71=3,G71,0)</f>
        <v>0</v>
      </c>
      <c r="BD71" s="167">
        <f>IF(AZ71=4,G71,0)</f>
        <v>0</v>
      </c>
      <c r="BE71" s="167">
        <f>IF(AZ71=5,G71,0)</f>
        <v>0</v>
      </c>
      <c r="CZ71" s="167">
        <v>0</v>
      </c>
    </row>
    <row r="72" spans="1:104">
      <c r="A72" s="194">
        <v>36</v>
      </c>
      <c r="B72" s="195" t="s">
        <v>180</v>
      </c>
      <c r="C72" s="196" t="s">
        <v>181</v>
      </c>
      <c r="D72" s="197" t="s">
        <v>172</v>
      </c>
      <c r="E72" s="198">
        <v>1</v>
      </c>
      <c r="F72" s="198">
        <v>0</v>
      </c>
      <c r="G72" s="199">
        <f>E72*F72</f>
        <v>0</v>
      </c>
      <c r="O72" s="193">
        <v>2</v>
      </c>
      <c r="AA72" s="167">
        <v>1</v>
      </c>
      <c r="AB72" s="167">
        <v>1</v>
      </c>
      <c r="AC72" s="167">
        <v>1</v>
      </c>
      <c r="AZ72" s="167">
        <v>1</v>
      </c>
      <c r="BA72" s="167">
        <f>IF(AZ72=1,G72,0)</f>
        <v>0</v>
      </c>
      <c r="BB72" s="167">
        <f>IF(AZ72=2,G72,0)</f>
        <v>0</v>
      </c>
      <c r="BC72" s="167">
        <f>IF(AZ72=3,G72,0)</f>
        <v>0</v>
      </c>
      <c r="BD72" s="167">
        <f>IF(AZ72=4,G72,0)</f>
        <v>0</v>
      </c>
      <c r="BE72" s="167">
        <f>IF(AZ72=5,G72,0)</f>
        <v>0</v>
      </c>
      <c r="CZ72" s="167">
        <v>4.0000000000000003E-5</v>
      </c>
    </row>
    <row r="73" spans="1:104">
      <c r="A73" s="194">
        <v>37</v>
      </c>
      <c r="B73" s="195" t="s">
        <v>25</v>
      </c>
      <c r="C73" s="196" t="s">
        <v>182</v>
      </c>
      <c r="D73" s="197" t="s">
        <v>172</v>
      </c>
      <c r="E73" s="198">
        <v>1</v>
      </c>
      <c r="F73" s="198">
        <v>0</v>
      </c>
      <c r="G73" s="199">
        <f>E73*F73</f>
        <v>0</v>
      </c>
      <c r="O73" s="193">
        <v>2</v>
      </c>
      <c r="AA73" s="167">
        <v>12</v>
      </c>
      <c r="AB73" s="167">
        <v>0</v>
      </c>
      <c r="AC73" s="167">
        <v>80</v>
      </c>
      <c r="AZ73" s="167">
        <v>1</v>
      </c>
      <c r="BA73" s="167">
        <f>IF(AZ73=1,G73,0)</f>
        <v>0</v>
      </c>
      <c r="BB73" s="167">
        <f>IF(AZ73=2,G73,0)</f>
        <v>0</v>
      </c>
      <c r="BC73" s="167">
        <f>IF(AZ73=3,G73,0)</f>
        <v>0</v>
      </c>
      <c r="BD73" s="167">
        <f>IF(AZ73=4,G73,0)</f>
        <v>0</v>
      </c>
      <c r="BE73" s="167">
        <f>IF(AZ73=5,G73,0)</f>
        <v>0</v>
      </c>
      <c r="CZ73" s="167">
        <v>0</v>
      </c>
    </row>
    <row r="74" spans="1:104">
      <c r="A74" s="194">
        <v>38</v>
      </c>
      <c r="B74" s="195" t="s">
        <v>25</v>
      </c>
      <c r="C74" s="196" t="s">
        <v>183</v>
      </c>
      <c r="D74" s="197" t="s">
        <v>172</v>
      </c>
      <c r="E74" s="198">
        <v>2</v>
      </c>
      <c r="F74" s="198">
        <v>0</v>
      </c>
      <c r="G74" s="199">
        <f>E74*F74</f>
        <v>0</v>
      </c>
      <c r="O74" s="193">
        <v>2</v>
      </c>
      <c r="AA74" s="167">
        <v>12</v>
      </c>
      <c r="AB74" s="167">
        <v>0</v>
      </c>
      <c r="AC74" s="167">
        <v>126</v>
      </c>
      <c r="AZ74" s="167">
        <v>1</v>
      </c>
      <c r="BA74" s="167">
        <f>IF(AZ74=1,G74,0)</f>
        <v>0</v>
      </c>
      <c r="BB74" s="167">
        <f>IF(AZ74=2,G74,0)</f>
        <v>0</v>
      </c>
      <c r="BC74" s="167">
        <f>IF(AZ74=3,G74,0)</f>
        <v>0</v>
      </c>
      <c r="BD74" s="167">
        <f>IF(AZ74=4,G74,0)</f>
        <v>0</v>
      </c>
      <c r="BE74" s="167">
        <f>IF(AZ74=5,G74,0)</f>
        <v>0</v>
      </c>
      <c r="CZ74" s="167">
        <v>0</v>
      </c>
    </row>
    <row r="75" spans="1:104">
      <c r="A75" s="194">
        <v>39</v>
      </c>
      <c r="B75" s="195" t="s">
        <v>184</v>
      </c>
      <c r="C75" s="196" t="s">
        <v>185</v>
      </c>
      <c r="D75" s="197" t="s">
        <v>172</v>
      </c>
      <c r="E75" s="198">
        <v>1</v>
      </c>
      <c r="F75" s="198">
        <v>0</v>
      </c>
      <c r="G75" s="199">
        <f>E75*F75</f>
        <v>0</v>
      </c>
      <c r="O75" s="193">
        <v>2</v>
      </c>
      <c r="AA75" s="167">
        <v>1</v>
      </c>
      <c r="AB75" s="167">
        <v>1</v>
      </c>
      <c r="AC75" s="167">
        <v>1</v>
      </c>
      <c r="AZ75" s="167">
        <v>1</v>
      </c>
      <c r="BA75" s="167">
        <f>IF(AZ75=1,G75,0)</f>
        <v>0</v>
      </c>
      <c r="BB75" s="167">
        <f>IF(AZ75=2,G75,0)</f>
        <v>0</v>
      </c>
      <c r="BC75" s="167">
        <f>IF(AZ75=3,G75,0)</f>
        <v>0</v>
      </c>
      <c r="BD75" s="167">
        <f>IF(AZ75=4,G75,0)</f>
        <v>0</v>
      </c>
      <c r="BE75" s="167">
        <f>IF(AZ75=5,G75,0)</f>
        <v>0</v>
      </c>
      <c r="CZ75" s="167">
        <v>0</v>
      </c>
    </row>
    <row r="76" spans="1:104" ht="22.5">
      <c r="A76" s="194">
        <v>40</v>
      </c>
      <c r="B76" s="195" t="s">
        <v>25</v>
      </c>
      <c r="C76" s="196" t="s">
        <v>186</v>
      </c>
      <c r="D76" s="197" t="s">
        <v>172</v>
      </c>
      <c r="E76" s="198">
        <v>1</v>
      </c>
      <c r="F76" s="198">
        <v>0</v>
      </c>
      <c r="G76" s="199">
        <f>E76*F76</f>
        <v>0</v>
      </c>
      <c r="O76" s="193">
        <v>2</v>
      </c>
      <c r="AA76" s="167">
        <v>12</v>
      </c>
      <c r="AB76" s="167">
        <v>0</v>
      </c>
      <c r="AC76" s="167">
        <v>78</v>
      </c>
      <c r="AZ76" s="167">
        <v>1</v>
      </c>
      <c r="BA76" s="167">
        <f>IF(AZ76=1,G76,0)</f>
        <v>0</v>
      </c>
      <c r="BB76" s="167">
        <f>IF(AZ76=2,G76,0)</f>
        <v>0</v>
      </c>
      <c r="BC76" s="167">
        <f>IF(AZ76=3,G76,0)</f>
        <v>0</v>
      </c>
      <c r="BD76" s="167">
        <f>IF(AZ76=4,G76,0)</f>
        <v>0</v>
      </c>
      <c r="BE76" s="167">
        <f>IF(AZ76=5,G76,0)</f>
        <v>0</v>
      </c>
      <c r="CZ76" s="167">
        <v>0</v>
      </c>
    </row>
    <row r="77" spans="1:104">
      <c r="A77" s="194">
        <v>41</v>
      </c>
      <c r="B77" s="195" t="s">
        <v>25</v>
      </c>
      <c r="C77" s="196" t="s">
        <v>187</v>
      </c>
      <c r="D77" s="197" t="s">
        <v>172</v>
      </c>
      <c r="E77" s="198">
        <v>1</v>
      </c>
      <c r="F77" s="198">
        <v>0</v>
      </c>
      <c r="G77" s="199">
        <f>E77*F77</f>
        <v>0</v>
      </c>
      <c r="O77" s="193">
        <v>2</v>
      </c>
      <c r="AA77" s="167">
        <v>12</v>
      </c>
      <c r="AB77" s="167">
        <v>0</v>
      </c>
      <c r="AC77" s="167">
        <v>58</v>
      </c>
      <c r="AZ77" s="167">
        <v>1</v>
      </c>
      <c r="BA77" s="167">
        <f>IF(AZ77=1,G77,0)</f>
        <v>0</v>
      </c>
      <c r="BB77" s="167">
        <f>IF(AZ77=2,G77,0)</f>
        <v>0</v>
      </c>
      <c r="BC77" s="167">
        <f>IF(AZ77=3,G77,0)</f>
        <v>0</v>
      </c>
      <c r="BD77" s="167">
        <f>IF(AZ77=4,G77,0)</f>
        <v>0</v>
      </c>
      <c r="BE77" s="167">
        <f>IF(AZ77=5,G77,0)</f>
        <v>0</v>
      </c>
      <c r="CZ77" s="167">
        <v>0</v>
      </c>
    </row>
    <row r="78" spans="1:104">
      <c r="A78" s="194">
        <v>42</v>
      </c>
      <c r="B78" s="195" t="s">
        <v>25</v>
      </c>
      <c r="C78" s="196" t="s">
        <v>188</v>
      </c>
      <c r="D78" s="197" t="s">
        <v>172</v>
      </c>
      <c r="E78" s="198">
        <v>1</v>
      </c>
      <c r="F78" s="198">
        <v>0</v>
      </c>
      <c r="G78" s="199">
        <f>E78*F78</f>
        <v>0</v>
      </c>
      <c r="O78" s="193">
        <v>2</v>
      </c>
      <c r="AA78" s="167">
        <v>12</v>
      </c>
      <c r="AB78" s="167">
        <v>0</v>
      </c>
      <c r="AC78" s="167">
        <v>60</v>
      </c>
      <c r="AZ78" s="167">
        <v>1</v>
      </c>
      <c r="BA78" s="167">
        <f>IF(AZ78=1,G78,0)</f>
        <v>0</v>
      </c>
      <c r="BB78" s="167">
        <f>IF(AZ78=2,G78,0)</f>
        <v>0</v>
      </c>
      <c r="BC78" s="167">
        <f>IF(AZ78=3,G78,0)</f>
        <v>0</v>
      </c>
      <c r="BD78" s="167">
        <f>IF(AZ78=4,G78,0)</f>
        <v>0</v>
      </c>
      <c r="BE78" s="167">
        <f>IF(AZ78=5,G78,0)</f>
        <v>0</v>
      </c>
      <c r="CZ78" s="167">
        <v>0</v>
      </c>
    </row>
    <row r="79" spans="1:104">
      <c r="A79" s="194">
        <v>43</v>
      </c>
      <c r="B79" s="195" t="s">
        <v>25</v>
      </c>
      <c r="C79" s="196" t="s">
        <v>189</v>
      </c>
      <c r="D79" s="197" t="s">
        <v>172</v>
      </c>
      <c r="E79" s="198">
        <v>1</v>
      </c>
      <c r="F79" s="198">
        <v>0</v>
      </c>
      <c r="G79" s="199">
        <f>E79*F79</f>
        <v>0</v>
      </c>
      <c r="O79" s="193">
        <v>2</v>
      </c>
      <c r="AA79" s="167">
        <v>12</v>
      </c>
      <c r="AB79" s="167">
        <v>0</v>
      </c>
      <c r="AC79" s="167">
        <v>127</v>
      </c>
      <c r="AZ79" s="167">
        <v>1</v>
      </c>
      <c r="BA79" s="167">
        <f>IF(AZ79=1,G79,0)</f>
        <v>0</v>
      </c>
      <c r="BB79" s="167">
        <f>IF(AZ79=2,G79,0)</f>
        <v>0</v>
      </c>
      <c r="BC79" s="167">
        <f>IF(AZ79=3,G79,0)</f>
        <v>0</v>
      </c>
      <c r="BD79" s="167">
        <f>IF(AZ79=4,G79,0)</f>
        <v>0</v>
      </c>
      <c r="BE79" s="167">
        <f>IF(AZ79=5,G79,0)</f>
        <v>0</v>
      </c>
      <c r="CZ79" s="167">
        <v>0</v>
      </c>
    </row>
    <row r="80" spans="1:104">
      <c r="A80" s="194">
        <v>44</v>
      </c>
      <c r="B80" s="195" t="s">
        <v>190</v>
      </c>
      <c r="C80" s="196" t="s">
        <v>191</v>
      </c>
      <c r="D80" s="197" t="s">
        <v>172</v>
      </c>
      <c r="E80" s="198">
        <v>2</v>
      </c>
      <c r="F80" s="198">
        <v>0</v>
      </c>
      <c r="G80" s="199">
        <f>E80*F80</f>
        <v>0</v>
      </c>
      <c r="O80" s="193">
        <v>2</v>
      </c>
      <c r="AA80" s="167">
        <v>1</v>
      </c>
      <c r="AB80" s="167">
        <v>1</v>
      </c>
      <c r="AC80" s="167">
        <v>1</v>
      </c>
      <c r="AZ80" s="167">
        <v>1</v>
      </c>
      <c r="BA80" s="167">
        <f>IF(AZ80=1,G80,0)</f>
        <v>0</v>
      </c>
      <c r="BB80" s="167">
        <f>IF(AZ80=2,G80,0)</f>
        <v>0</v>
      </c>
      <c r="BC80" s="167">
        <f>IF(AZ80=3,G80,0)</f>
        <v>0</v>
      </c>
      <c r="BD80" s="167">
        <f>IF(AZ80=4,G80,0)</f>
        <v>0</v>
      </c>
      <c r="BE80" s="167">
        <f>IF(AZ80=5,G80,0)</f>
        <v>0</v>
      </c>
      <c r="CZ80" s="167">
        <v>0</v>
      </c>
    </row>
    <row r="81" spans="1:104">
      <c r="A81" s="194">
        <v>45</v>
      </c>
      <c r="B81" s="195" t="s">
        <v>25</v>
      </c>
      <c r="C81" s="196" t="s">
        <v>192</v>
      </c>
      <c r="D81" s="197" t="s">
        <v>172</v>
      </c>
      <c r="E81" s="198">
        <v>1</v>
      </c>
      <c r="F81" s="198">
        <v>0</v>
      </c>
      <c r="G81" s="199">
        <f>E81*F81</f>
        <v>0</v>
      </c>
      <c r="O81" s="193">
        <v>2</v>
      </c>
      <c r="AA81" s="167">
        <v>12</v>
      </c>
      <c r="AB81" s="167">
        <v>0</v>
      </c>
      <c r="AC81" s="167">
        <v>131</v>
      </c>
      <c r="AZ81" s="167">
        <v>1</v>
      </c>
      <c r="BA81" s="167">
        <f>IF(AZ81=1,G81,0)</f>
        <v>0</v>
      </c>
      <c r="BB81" s="167">
        <f>IF(AZ81=2,G81,0)</f>
        <v>0</v>
      </c>
      <c r="BC81" s="167">
        <f>IF(AZ81=3,G81,0)</f>
        <v>0</v>
      </c>
      <c r="BD81" s="167">
        <f>IF(AZ81=4,G81,0)</f>
        <v>0</v>
      </c>
      <c r="BE81" s="167">
        <f>IF(AZ81=5,G81,0)</f>
        <v>0</v>
      </c>
      <c r="CZ81" s="167">
        <v>0</v>
      </c>
    </row>
    <row r="82" spans="1:104">
      <c r="A82" s="194">
        <v>46</v>
      </c>
      <c r="B82" s="195" t="s">
        <v>25</v>
      </c>
      <c r="C82" s="196" t="s">
        <v>193</v>
      </c>
      <c r="D82" s="197" t="s">
        <v>172</v>
      </c>
      <c r="E82" s="198">
        <v>1</v>
      </c>
      <c r="F82" s="198">
        <v>0</v>
      </c>
      <c r="G82" s="199">
        <f>E82*F82</f>
        <v>0</v>
      </c>
      <c r="O82" s="193">
        <v>2</v>
      </c>
      <c r="AA82" s="167">
        <v>12</v>
      </c>
      <c r="AB82" s="167">
        <v>0</v>
      </c>
      <c r="AC82" s="167">
        <v>132</v>
      </c>
      <c r="AZ82" s="167">
        <v>1</v>
      </c>
      <c r="BA82" s="167">
        <f>IF(AZ82=1,G82,0)</f>
        <v>0</v>
      </c>
      <c r="BB82" s="167">
        <f>IF(AZ82=2,G82,0)</f>
        <v>0</v>
      </c>
      <c r="BC82" s="167">
        <f>IF(AZ82=3,G82,0)</f>
        <v>0</v>
      </c>
      <c r="BD82" s="167">
        <f>IF(AZ82=4,G82,0)</f>
        <v>0</v>
      </c>
      <c r="BE82" s="167">
        <f>IF(AZ82=5,G82,0)</f>
        <v>0</v>
      </c>
      <c r="CZ82" s="167">
        <v>0</v>
      </c>
    </row>
    <row r="83" spans="1:104">
      <c r="A83" s="194">
        <v>47</v>
      </c>
      <c r="B83" s="195" t="s">
        <v>25</v>
      </c>
      <c r="C83" s="196" t="s">
        <v>194</v>
      </c>
      <c r="D83" s="197" t="s">
        <v>172</v>
      </c>
      <c r="E83" s="198">
        <v>2</v>
      </c>
      <c r="F83" s="198">
        <v>0</v>
      </c>
      <c r="G83" s="199">
        <f>E83*F83</f>
        <v>0</v>
      </c>
      <c r="O83" s="193">
        <v>2</v>
      </c>
      <c r="AA83" s="167">
        <v>12</v>
      </c>
      <c r="AB83" s="167">
        <v>0</v>
      </c>
      <c r="AC83" s="167">
        <v>133</v>
      </c>
      <c r="AZ83" s="167">
        <v>1</v>
      </c>
      <c r="BA83" s="167">
        <f>IF(AZ83=1,G83,0)</f>
        <v>0</v>
      </c>
      <c r="BB83" s="167">
        <f>IF(AZ83=2,G83,0)</f>
        <v>0</v>
      </c>
      <c r="BC83" s="167">
        <f>IF(AZ83=3,G83,0)</f>
        <v>0</v>
      </c>
      <c r="BD83" s="167">
        <f>IF(AZ83=4,G83,0)</f>
        <v>0</v>
      </c>
      <c r="BE83" s="167">
        <f>IF(AZ83=5,G83,0)</f>
        <v>0</v>
      </c>
      <c r="CZ83" s="167">
        <v>0</v>
      </c>
    </row>
    <row r="84" spans="1:104">
      <c r="A84" s="194">
        <v>48</v>
      </c>
      <c r="B84" s="195" t="s">
        <v>25</v>
      </c>
      <c r="C84" s="196" t="s">
        <v>195</v>
      </c>
      <c r="D84" s="197" t="s">
        <v>172</v>
      </c>
      <c r="E84" s="198">
        <v>2</v>
      </c>
      <c r="F84" s="198">
        <v>0</v>
      </c>
      <c r="G84" s="199">
        <f>E84*F84</f>
        <v>0</v>
      </c>
      <c r="O84" s="193">
        <v>2</v>
      </c>
      <c r="AA84" s="167">
        <v>12</v>
      </c>
      <c r="AB84" s="167">
        <v>0</v>
      </c>
      <c r="AC84" s="167">
        <v>134</v>
      </c>
      <c r="AZ84" s="167">
        <v>1</v>
      </c>
      <c r="BA84" s="167">
        <f>IF(AZ84=1,G84,0)</f>
        <v>0</v>
      </c>
      <c r="BB84" s="167">
        <f>IF(AZ84=2,G84,0)</f>
        <v>0</v>
      </c>
      <c r="BC84" s="167">
        <f>IF(AZ84=3,G84,0)</f>
        <v>0</v>
      </c>
      <c r="BD84" s="167">
        <f>IF(AZ84=4,G84,0)</f>
        <v>0</v>
      </c>
      <c r="BE84" s="167">
        <f>IF(AZ84=5,G84,0)</f>
        <v>0</v>
      </c>
      <c r="CZ84" s="167">
        <v>0</v>
      </c>
    </row>
    <row r="85" spans="1:104">
      <c r="A85" s="194">
        <v>49</v>
      </c>
      <c r="B85" s="195" t="s">
        <v>25</v>
      </c>
      <c r="C85" s="196" t="s">
        <v>196</v>
      </c>
      <c r="D85" s="197" t="s">
        <v>172</v>
      </c>
      <c r="E85" s="198">
        <v>2</v>
      </c>
      <c r="F85" s="198">
        <v>0</v>
      </c>
      <c r="G85" s="199">
        <f>E85*F85</f>
        <v>0</v>
      </c>
      <c r="O85" s="193">
        <v>2</v>
      </c>
      <c r="AA85" s="167">
        <v>12</v>
      </c>
      <c r="AB85" s="167">
        <v>0</v>
      </c>
      <c r="AC85" s="167">
        <v>135</v>
      </c>
      <c r="AZ85" s="167">
        <v>1</v>
      </c>
      <c r="BA85" s="167">
        <f>IF(AZ85=1,G85,0)</f>
        <v>0</v>
      </c>
      <c r="BB85" s="167">
        <f>IF(AZ85=2,G85,0)</f>
        <v>0</v>
      </c>
      <c r="BC85" s="167">
        <f>IF(AZ85=3,G85,0)</f>
        <v>0</v>
      </c>
      <c r="BD85" s="167">
        <f>IF(AZ85=4,G85,0)</f>
        <v>0</v>
      </c>
      <c r="BE85" s="167">
        <f>IF(AZ85=5,G85,0)</f>
        <v>0</v>
      </c>
      <c r="CZ85" s="167">
        <v>0</v>
      </c>
    </row>
    <row r="86" spans="1:104">
      <c r="A86" s="194">
        <v>50</v>
      </c>
      <c r="B86" s="195" t="s">
        <v>197</v>
      </c>
      <c r="C86" s="196" t="s">
        <v>198</v>
      </c>
      <c r="D86" s="197" t="s">
        <v>84</v>
      </c>
      <c r="E86" s="198">
        <v>14</v>
      </c>
      <c r="F86" s="198">
        <v>0</v>
      </c>
      <c r="G86" s="199">
        <f>E86*F86</f>
        <v>0</v>
      </c>
      <c r="O86" s="193">
        <v>2</v>
      </c>
      <c r="AA86" s="167">
        <v>1</v>
      </c>
      <c r="AB86" s="167">
        <v>1</v>
      </c>
      <c r="AC86" s="167">
        <v>1</v>
      </c>
      <c r="AZ86" s="167">
        <v>1</v>
      </c>
      <c r="BA86" s="167">
        <f>IF(AZ86=1,G86,0)</f>
        <v>0</v>
      </c>
      <c r="BB86" s="167">
        <f>IF(AZ86=2,G86,0)</f>
        <v>0</v>
      </c>
      <c r="BC86" s="167">
        <f>IF(AZ86=3,G86,0)</f>
        <v>0</v>
      </c>
      <c r="BD86" s="167">
        <f>IF(AZ86=4,G86,0)</f>
        <v>0</v>
      </c>
      <c r="BE86" s="167">
        <f>IF(AZ86=5,G86,0)</f>
        <v>0</v>
      </c>
      <c r="CZ86" s="167">
        <v>0</v>
      </c>
    </row>
    <row r="87" spans="1:104">
      <c r="A87" s="194">
        <v>51</v>
      </c>
      <c r="B87" s="195" t="s">
        <v>199</v>
      </c>
      <c r="C87" s="196" t="s">
        <v>200</v>
      </c>
      <c r="D87" s="197" t="s">
        <v>201</v>
      </c>
      <c r="E87" s="198">
        <v>1</v>
      </c>
      <c r="F87" s="198">
        <v>0</v>
      </c>
      <c r="G87" s="199">
        <f>E87*F87</f>
        <v>0</v>
      </c>
      <c r="O87" s="193">
        <v>2</v>
      </c>
      <c r="AA87" s="167">
        <v>1</v>
      </c>
      <c r="AB87" s="167">
        <v>1</v>
      </c>
      <c r="AC87" s="167">
        <v>1</v>
      </c>
      <c r="AZ87" s="167">
        <v>1</v>
      </c>
      <c r="BA87" s="167">
        <f>IF(AZ87=1,G87,0)</f>
        <v>0</v>
      </c>
      <c r="BB87" s="167">
        <f>IF(AZ87=2,G87,0)</f>
        <v>0</v>
      </c>
      <c r="BC87" s="167">
        <f>IF(AZ87=3,G87,0)</f>
        <v>0</v>
      </c>
      <c r="BD87" s="167">
        <f>IF(AZ87=4,G87,0)</f>
        <v>0</v>
      </c>
      <c r="BE87" s="167">
        <f>IF(AZ87=5,G87,0)</f>
        <v>0</v>
      </c>
      <c r="CZ87" s="167">
        <v>1.2999999999999999E-4</v>
      </c>
    </row>
    <row r="88" spans="1:104">
      <c r="A88" s="194">
        <v>52</v>
      </c>
      <c r="B88" s="195" t="s">
        <v>202</v>
      </c>
      <c r="C88" s="196" t="s">
        <v>203</v>
      </c>
      <c r="D88" s="197" t="s">
        <v>84</v>
      </c>
      <c r="E88" s="198">
        <v>72</v>
      </c>
      <c r="F88" s="198">
        <v>0</v>
      </c>
      <c r="G88" s="199">
        <f>E88*F88</f>
        <v>0</v>
      </c>
      <c r="O88" s="193">
        <v>2</v>
      </c>
      <c r="AA88" s="167">
        <v>1</v>
      </c>
      <c r="AB88" s="167">
        <v>1</v>
      </c>
      <c r="AC88" s="167">
        <v>1</v>
      </c>
      <c r="AZ88" s="167">
        <v>1</v>
      </c>
      <c r="BA88" s="167">
        <f>IF(AZ88=1,G88,0)</f>
        <v>0</v>
      </c>
      <c r="BB88" s="167">
        <f>IF(AZ88=2,G88,0)</f>
        <v>0</v>
      </c>
      <c r="BC88" s="167">
        <f>IF(AZ88=3,G88,0)</f>
        <v>0</v>
      </c>
      <c r="BD88" s="167">
        <f>IF(AZ88=4,G88,0)</f>
        <v>0</v>
      </c>
      <c r="BE88" s="167">
        <f>IF(AZ88=5,G88,0)</f>
        <v>0</v>
      </c>
      <c r="CZ88" s="167">
        <v>0</v>
      </c>
    </row>
    <row r="89" spans="1:104">
      <c r="A89" s="194">
        <v>53</v>
      </c>
      <c r="B89" s="195" t="s">
        <v>204</v>
      </c>
      <c r="C89" s="196" t="s">
        <v>205</v>
      </c>
      <c r="D89" s="197" t="s">
        <v>201</v>
      </c>
      <c r="E89" s="198">
        <v>1</v>
      </c>
      <c r="F89" s="198">
        <v>0</v>
      </c>
      <c r="G89" s="199">
        <f>E89*F89</f>
        <v>0</v>
      </c>
      <c r="O89" s="193">
        <v>2</v>
      </c>
      <c r="AA89" s="167">
        <v>1</v>
      </c>
      <c r="AB89" s="167">
        <v>1</v>
      </c>
      <c r="AC89" s="167">
        <v>1</v>
      </c>
      <c r="AZ89" s="167">
        <v>1</v>
      </c>
      <c r="BA89" s="167">
        <f>IF(AZ89=1,G89,0)</f>
        <v>0</v>
      </c>
      <c r="BB89" s="167">
        <f>IF(AZ89=2,G89,0)</f>
        <v>0</v>
      </c>
      <c r="BC89" s="167">
        <f>IF(AZ89=3,G89,0)</f>
        <v>0</v>
      </c>
      <c r="BD89" s="167">
        <f>IF(AZ89=4,G89,0)</f>
        <v>0</v>
      </c>
      <c r="BE89" s="167">
        <f>IF(AZ89=5,G89,0)</f>
        <v>0</v>
      </c>
      <c r="CZ89" s="167">
        <v>1.7000000000000001E-4</v>
      </c>
    </row>
    <row r="90" spans="1:104">
      <c r="A90" s="194">
        <v>54</v>
      </c>
      <c r="B90" s="195" t="s">
        <v>206</v>
      </c>
      <c r="C90" s="196" t="s">
        <v>207</v>
      </c>
      <c r="D90" s="197" t="s">
        <v>84</v>
      </c>
      <c r="E90" s="198">
        <v>86</v>
      </c>
      <c r="F90" s="198">
        <v>0</v>
      </c>
      <c r="G90" s="199">
        <f>E90*F90</f>
        <v>0</v>
      </c>
      <c r="O90" s="193">
        <v>2</v>
      </c>
      <c r="AA90" s="167">
        <v>1</v>
      </c>
      <c r="AB90" s="167">
        <v>1</v>
      </c>
      <c r="AC90" s="167">
        <v>1</v>
      </c>
      <c r="AZ90" s="167">
        <v>1</v>
      </c>
      <c r="BA90" s="167">
        <f>IF(AZ90=1,G90,0)</f>
        <v>0</v>
      </c>
      <c r="BB90" s="167">
        <f>IF(AZ90=2,G90,0)</f>
        <v>0</v>
      </c>
      <c r="BC90" s="167">
        <f>IF(AZ90=3,G90,0)</f>
        <v>0</v>
      </c>
      <c r="BD90" s="167">
        <f>IF(AZ90=4,G90,0)</f>
        <v>0</v>
      </c>
      <c r="BE90" s="167">
        <f>IF(AZ90=5,G90,0)</f>
        <v>0</v>
      </c>
      <c r="CZ90" s="167">
        <v>0</v>
      </c>
    </row>
    <row r="91" spans="1:104">
      <c r="A91" s="208"/>
      <c r="B91" s="209" t="s">
        <v>75</v>
      </c>
      <c r="C91" s="210" t="str">
        <f>CONCATENATE(B63," ",C63)</f>
        <v>8 Trubní vedení</v>
      </c>
      <c r="D91" s="208"/>
      <c r="E91" s="211"/>
      <c r="F91" s="211"/>
      <c r="G91" s="212">
        <f>SUM(G63:G90)</f>
        <v>0</v>
      </c>
      <c r="O91" s="193">
        <v>4</v>
      </c>
      <c r="BA91" s="213">
        <f>SUM(BA63:BA90)</f>
        <v>0</v>
      </c>
      <c r="BB91" s="213">
        <f>SUM(BB63:BB90)</f>
        <v>0</v>
      </c>
      <c r="BC91" s="213">
        <f>SUM(BC63:BC90)</f>
        <v>0</v>
      </c>
      <c r="BD91" s="213">
        <f>SUM(BD63:BD90)</f>
        <v>0</v>
      </c>
      <c r="BE91" s="213">
        <f>SUM(BE63:BE90)</f>
        <v>0</v>
      </c>
    </row>
    <row r="92" spans="1:104">
      <c r="A92" s="186" t="s">
        <v>72</v>
      </c>
      <c r="B92" s="187" t="s">
        <v>208</v>
      </c>
      <c r="C92" s="188" t="s">
        <v>209</v>
      </c>
      <c r="D92" s="189"/>
      <c r="E92" s="190"/>
      <c r="F92" s="190"/>
      <c r="G92" s="191"/>
      <c r="H92" s="192"/>
      <c r="I92" s="192"/>
      <c r="O92" s="193">
        <v>1</v>
      </c>
    </row>
    <row r="93" spans="1:104">
      <c r="A93" s="194">
        <v>55</v>
      </c>
      <c r="B93" s="195" t="s">
        <v>210</v>
      </c>
      <c r="C93" s="196" t="s">
        <v>211</v>
      </c>
      <c r="D93" s="197" t="s">
        <v>123</v>
      </c>
      <c r="E93" s="198">
        <v>89.066192000000001</v>
      </c>
      <c r="F93" s="198">
        <v>0</v>
      </c>
      <c r="G93" s="199">
        <f>E93*F93</f>
        <v>0</v>
      </c>
      <c r="O93" s="193">
        <v>2</v>
      </c>
      <c r="AA93" s="167">
        <v>7</v>
      </c>
      <c r="AB93" s="167">
        <v>1</v>
      </c>
      <c r="AC93" s="167">
        <v>2</v>
      </c>
      <c r="AZ93" s="167">
        <v>1</v>
      </c>
      <c r="BA93" s="167">
        <f>IF(AZ93=1,G93,0)</f>
        <v>0</v>
      </c>
      <c r="BB93" s="167">
        <f>IF(AZ93=2,G93,0)</f>
        <v>0</v>
      </c>
      <c r="BC93" s="167">
        <f>IF(AZ93=3,G93,0)</f>
        <v>0</v>
      </c>
      <c r="BD93" s="167">
        <f>IF(AZ93=4,G93,0)</f>
        <v>0</v>
      </c>
      <c r="BE93" s="167">
        <f>IF(AZ93=5,G93,0)</f>
        <v>0</v>
      </c>
      <c r="CZ93" s="167">
        <v>0</v>
      </c>
    </row>
    <row r="94" spans="1:104">
      <c r="A94" s="208"/>
      <c r="B94" s="209" t="s">
        <v>75</v>
      </c>
      <c r="C94" s="210" t="str">
        <f>CONCATENATE(B92," ",C92)</f>
        <v>99 Staveništní přesun hmot</v>
      </c>
      <c r="D94" s="208"/>
      <c r="E94" s="211"/>
      <c r="F94" s="211"/>
      <c r="G94" s="212">
        <f>SUM(G92:G93)</f>
        <v>0</v>
      </c>
      <c r="O94" s="193">
        <v>4</v>
      </c>
      <c r="BA94" s="213">
        <f>SUM(BA92:BA93)</f>
        <v>0</v>
      </c>
      <c r="BB94" s="213">
        <f>SUM(BB92:BB93)</f>
        <v>0</v>
      </c>
      <c r="BC94" s="213">
        <f>SUM(BC92:BC93)</f>
        <v>0</v>
      </c>
      <c r="BD94" s="213">
        <f>SUM(BD92:BD93)</f>
        <v>0</v>
      </c>
      <c r="BE94" s="213">
        <f>SUM(BE92:BE93)</f>
        <v>0</v>
      </c>
    </row>
    <row r="95" spans="1:104">
      <c r="A95" s="186" t="s">
        <v>72</v>
      </c>
      <c r="B95" s="187" t="s">
        <v>212</v>
      </c>
      <c r="C95" s="188" t="s">
        <v>213</v>
      </c>
      <c r="D95" s="189"/>
      <c r="E95" s="190"/>
      <c r="F95" s="190"/>
      <c r="G95" s="191"/>
      <c r="H95" s="192"/>
      <c r="I95" s="192"/>
      <c r="O95" s="193">
        <v>1</v>
      </c>
    </row>
    <row r="96" spans="1:104">
      <c r="A96" s="194">
        <v>56</v>
      </c>
      <c r="B96" s="195" t="s">
        <v>25</v>
      </c>
      <c r="C96" s="196" t="s">
        <v>214</v>
      </c>
      <c r="D96" s="197" t="s">
        <v>215</v>
      </c>
      <c r="E96" s="198">
        <v>8.5999999999999993E-2</v>
      </c>
      <c r="F96" s="198">
        <v>0</v>
      </c>
      <c r="G96" s="199">
        <f>E96*F96</f>
        <v>0</v>
      </c>
      <c r="O96" s="193">
        <v>2</v>
      </c>
      <c r="AA96" s="167">
        <v>12</v>
      </c>
      <c r="AB96" s="167">
        <v>0</v>
      </c>
      <c r="AC96" s="167">
        <v>136</v>
      </c>
      <c r="AZ96" s="167">
        <v>2</v>
      </c>
      <c r="BA96" s="167">
        <f>IF(AZ96=1,G96,0)</f>
        <v>0</v>
      </c>
      <c r="BB96" s="167">
        <f>IF(AZ96=2,G96,0)</f>
        <v>0</v>
      </c>
      <c r="BC96" s="167">
        <f>IF(AZ96=3,G96,0)</f>
        <v>0</v>
      </c>
      <c r="BD96" s="167">
        <f>IF(AZ96=4,G96,0)</f>
        <v>0</v>
      </c>
      <c r="BE96" s="167">
        <f>IF(AZ96=5,G96,0)</f>
        <v>0</v>
      </c>
      <c r="CZ96" s="167">
        <v>0</v>
      </c>
    </row>
    <row r="97" spans="1:104">
      <c r="A97" s="194">
        <v>57</v>
      </c>
      <c r="B97" s="195" t="s">
        <v>25</v>
      </c>
      <c r="C97" s="196" t="s">
        <v>216</v>
      </c>
      <c r="D97" s="197" t="s">
        <v>215</v>
      </c>
      <c r="E97" s="198">
        <v>8.5999999999999993E-2</v>
      </c>
      <c r="F97" s="198">
        <v>0</v>
      </c>
      <c r="G97" s="199">
        <f>E97*F97</f>
        <v>0</v>
      </c>
      <c r="O97" s="193">
        <v>2</v>
      </c>
      <c r="AA97" s="167">
        <v>12</v>
      </c>
      <c r="AB97" s="167">
        <v>0</v>
      </c>
      <c r="AC97" s="167">
        <v>138</v>
      </c>
      <c r="AZ97" s="167">
        <v>2</v>
      </c>
      <c r="BA97" s="167">
        <f>IF(AZ97=1,G97,0)</f>
        <v>0</v>
      </c>
      <c r="BB97" s="167">
        <f>IF(AZ97=2,G97,0)</f>
        <v>0</v>
      </c>
      <c r="BC97" s="167">
        <f>IF(AZ97=3,G97,0)</f>
        <v>0</v>
      </c>
      <c r="BD97" s="167">
        <f>IF(AZ97=4,G97,0)</f>
        <v>0</v>
      </c>
      <c r="BE97" s="167">
        <f>IF(AZ97=5,G97,0)</f>
        <v>0</v>
      </c>
      <c r="CZ97" s="167">
        <v>0</v>
      </c>
    </row>
    <row r="98" spans="1:104">
      <c r="A98" s="194">
        <v>58</v>
      </c>
      <c r="B98" s="195" t="s">
        <v>25</v>
      </c>
      <c r="C98" s="196" t="s">
        <v>217</v>
      </c>
      <c r="D98" s="197" t="s">
        <v>215</v>
      </c>
      <c r="E98" s="198">
        <v>8.5999999999999993E-2</v>
      </c>
      <c r="F98" s="198">
        <v>0</v>
      </c>
      <c r="G98" s="199">
        <f>E98*F98</f>
        <v>0</v>
      </c>
      <c r="O98" s="193">
        <v>2</v>
      </c>
      <c r="AA98" s="167">
        <v>12</v>
      </c>
      <c r="AB98" s="167">
        <v>0</v>
      </c>
      <c r="AC98" s="167">
        <v>137</v>
      </c>
      <c r="AZ98" s="167">
        <v>2</v>
      </c>
      <c r="BA98" s="167">
        <f>IF(AZ98=1,G98,0)</f>
        <v>0</v>
      </c>
      <c r="BB98" s="167">
        <f>IF(AZ98=2,G98,0)</f>
        <v>0</v>
      </c>
      <c r="BC98" s="167">
        <f>IF(AZ98=3,G98,0)</f>
        <v>0</v>
      </c>
      <c r="BD98" s="167">
        <f>IF(AZ98=4,G98,0)</f>
        <v>0</v>
      </c>
      <c r="BE98" s="167">
        <f>IF(AZ98=5,G98,0)</f>
        <v>0</v>
      </c>
      <c r="CZ98" s="167">
        <v>0</v>
      </c>
    </row>
    <row r="99" spans="1:104">
      <c r="A99" s="208"/>
      <c r="B99" s="209" t="s">
        <v>75</v>
      </c>
      <c r="C99" s="210" t="str">
        <f>CONCATENATE(B95," ",C95)</f>
        <v>OS Ostatní práce</v>
      </c>
      <c r="D99" s="208"/>
      <c r="E99" s="211"/>
      <c r="F99" s="211"/>
      <c r="G99" s="212">
        <f>SUM(G95:G98)</f>
        <v>0</v>
      </c>
      <c r="O99" s="193">
        <v>4</v>
      </c>
      <c r="BA99" s="213">
        <f>SUM(BA95:BA98)</f>
        <v>0</v>
      </c>
      <c r="BB99" s="213">
        <f>SUM(BB95:BB98)</f>
        <v>0</v>
      </c>
      <c r="BC99" s="213">
        <f>SUM(BC95:BC98)</f>
        <v>0</v>
      </c>
      <c r="BD99" s="213">
        <f>SUM(BD95:BD98)</f>
        <v>0</v>
      </c>
      <c r="BE99" s="213">
        <f>SUM(BE95:BE98)</f>
        <v>0</v>
      </c>
    </row>
    <row r="100" spans="1:104">
      <c r="E100" s="167"/>
    </row>
    <row r="101" spans="1:104">
      <c r="E101" s="167"/>
    </row>
    <row r="102" spans="1:104">
      <c r="E102" s="167"/>
    </row>
    <row r="103" spans="1:104">
      <c r="E103" s="167"/>
    </row>
    <row r="104" spans="1:104">
      <c r="E104" s="167"/>
    </row>
    <row r="105" spans="1:104">
      <c r="E105" s="167"/>
    </row>
    <row r="106" spans="1:104">
      <c r="E106" s="167"/>
    </row>
    <row r="107" spans="1:104">
      <c r="E107" s="167"/>
    </row>
    <row r="108" spans="1:104">
      <c r="E108" s="167"/>
    </row>
    <row r="109" spans="1:104">
      <c r="E109" s="167"/>
    </row>
    <row r="110" spans="1:104">
      <c r="E110" s="167"/>
    </row>
    <row r="111" spans="1:104">
      <c r="E111" s="167"/>
    </row>
    <row r="112" spans="1:104">
      <c r="E112" s="167"/>
    </row>
    <row r="113" spans="1:7">
      <c r="E113" s="167"/>
    </row>
    <row r="114" spans="1:7">
      <c r="E114" s="167"/>
    </row>
    <row r="115" spans="1:7">
      <c r="E115" s="167"/>
    </row>
    <row r="116" spans="1:7">
      <c r="E116" s="167"/>
    </row>
    <row r="117" spans="1:7">
      <c r="E117" s="167"/>
    </row>
    <row r="118" spans="1:7">
      <c r="E118" s="167"/>
    </row>
    <row r="119" spans="1:7">
      <c r="E119" s="167"/>
    </row>
    <row r="120" spans="1:7">
      <c r="E120" s="167"/>
    </row>
    <row r="121" spans="1:7">
      <c r="E121" s="167"/>
    </row>
    <row r="122" spans="1:7">
      <c r="E122" s="167"/>
    </row>
    <row r="123" spans="1:7">
      <c r="A123" s="214"/>
      <c r="B123" s="214"/>
      <c r="C123" s="214"/>
      <c r="D123" s="214"/>
      <c r="E123" s="214"/>
      <c r="F123" s="214"/>
      <c r="G123" s="214"/>
    </row>
    <row r="124" spans="1:7">
      <c r="A124" s="214"/>
      <c r="B124" s="214"/>
      <c r="C124" s="214"/>
      <c r="D124" s="214"/>
      <c r="E124" s="214"/>
      <c r="F124" s="214"/>
      <c r="G124" s="214"/>
    </row>
    <row r="125" spans="1:7">
      <c r="A125" s="214"/>
      <c r="B125" s="214"/>
      <c r="C125" s="214"/>
      <c r="D125" s="214"/>
      <c r="E125" s="214"/>
      <c r="F125" s="214"/>
      <c r="G125" s="214"/>
    </row>
    <row r="126" spans="1:7">
      <c r="A126" s="214"/>
      <c r="B126" s="214"/>
      <c r="C126" s="214"/>
      <c r="D126" s="214"/>
      <c r="E126" s="214"/>
      <c r="F126" s="214"/>
      <c r="G126" s="214"/>
    </row>
    <row r="127" spans="1:7">
      <c r="E127" s="167"/>
    </row>
    <row r="128" spans="1:7">
      <c r="E128" s="167"/>
    </row>
    <row r="129" spans="5:5">
      <c r="E129" s="167"/>
    </row>
    <row r="130" spans="5:5">
      <c r="E130" s="167"/>
    </row>
    <row r="131" spans="5:5">
      <c r="E131" s="167"/>
    </row>
    <row r="132" spans="5:5">
      <c r="E132" s="167"/>
    </row>
    <row r="133" spans="5:5">
      <c r="E133" s="167"/>
    </row>
    <row r="134" spans="5:5">
      <c r="E134" s="167"/>
    </row>
    <row r="135" spans="5:5">
      <c r="E135" s="167"/>
    </row>
    <row r="136" spans="5:5">
      <c r="E136" s="167"/>
    </row>
    <row r="137" spans="5:5">
      <c r="E137" s="167"/>
    </row>
    <row r="138" spans="5:5">
      <c r="E138" s="167"/>
    </row>
    <row r="139" spans="5:5">
      <c r="E139" s="167"/>
    </row>
    <row r="140" spans="5:5">
      <c r="E140" s="167"/>
    </row>
    <row r="141" spans="5:5">
      <c r="E141" s="167"/>
    </row>
    <row r="142" spans="5:5">
      <c r="E142" s="167"/>
    </row>
    <row r="143" spans="5:5">
      <c r="E143" s="167"/>
    </row>
    <row r="144" spans="5:5">
      <c r="E144" s="167"/>
    </row>
    <row r="145" spans="1:7">
      <c r="E145" s="167"/>
    </row>
    <row r="146" spans="1:7">
      <c r="E146" s="167"/>
    </row>
    <row r="147" spans="1:7">
      <c r="E147" s="167"/>
    </row>
    <row r="148" spans="1:7">
      <c r="E148" s="167"/>
    </row>
    <row r="149" spans="1:7">
      <c r="E149" s="167"/>
    </row>
    <row r="150" spans="1:7">
      <c r="E150" s="167"/>
    </row>
    <row r="151" spans="1:7">
      <c r="E151" s="167"/>
    </row>
    <row r="152" spans="1:7">
      <c r="E152" s="167"/>
    </row>
    <row r="153" spans="1:7">
      <c r="E153" s="167"/>
    </row>
    <row r="154" spans="1:7">
      <c r="E154" s="167"/>
    </row>
    <row r="155" spans="1:7">
      <c r="E155" s="167"/>
    </row>
    <row r="156" spans="1:7">
      <c r="E156" s="167"/>
    </row>
    <row r="157" spans="1:7">
      <c r="E157" s="167"/>
    </row>
    <row r="158" spans="1:7">
      <c r="A158" s="215"/>
      <c r="B158" s="215"/>
    </row>
    <row r="159" spans="1:7">
      <c r="A159" s="214"/>
      <c r="B159" s="214"/>
      <c r="C159" s="216"/>
      <c r="D159" s="216"/>
      <c r="E159" s="217"/>
      <c r="F159" s="216"/>
      <c r="G159" s="218"/>
    </row>
    <row r="160" spans="1:7">
      <c r="A160" s="219"/>
      <c r="B160" s="219"/>
      <c r="C160" s="214"/>
      <c r="D160" s="214"/>
      <c r="E160" s="220"/>
      <c r="F160" s="214"/>
      <c r="G160" s="214"/>
    </row>
    <row r="161" spans="1:7">
      <c r="A161" s="214"/>
      <c r="B161" s="214"/>
      <c r="C161" s="214"/>
      <c r="D161" s="214"/>
      <c r="E161" s="220"/>
      <c r="F161" s="214"/>
      <c r="G161" s="214"/>
    </row>
    <row r="162" spans="1:7">
      <c r="A162" s="214"/>
      <c r="B162" s="214"/>
      <c r="C162" s="214"/>
      <c r="D162" s="214"/>
      <c r="E162" s="220"/>
      <c r="F162" s="214"/>
      <c r="G162" s="214"/>
    </row>
    <row r="163" spans="1:7">
      <c r="A163" s="214"/>
      <c r="B163" s="214"/>
      <c r="C163" s="214"/>
      <c r="D163" s="214"/>
      <c r="E163" s="220"/>
      <c r="F163" s="214"/>
      <c r="G163" s="214"/>
    </row>
    <row r="164" spans="1:7">
      <c r="A164" s="214"/>
      <c r="B164" s="214"/>
      <c r="C164" s="214"/>
      <c r="D164" s="214"/>
      <c r="E164" s="220"/>
      <c r="F164" s="214"/>
      <c r="G164" s="214"/>
    </row>
    <row r="165" spans="1:7">
      <c r="A165" s="214"/>
      <c r="B165" s="214"/>
      <c r="C165" s="214"/>
      <c r="D165" s="214"/>
      <c r="E165" s="220"/>
      <c r="F165" s="214"/>
      <c r="G165" s="214"/>
    </row>
    <row r="166" spans="1:7">
      <c r="A166" s="214"/>
      <c r="B166" s="214"/>
      <c r="C166" s="214"/>
      <c r="D166" s="214"/>
      <c r="E166" s="220"/>
      <c r="F166" s="214"/>
      <c r="G166" s="214"/>
    </row>
    <row r="167" spans="1:7">
      <c r="A167" s="214"/>
      <c r="B167" s="214"/>
      <c r="C167" s="214"/>
      <c r="D167" s="214"/>
      <c r="E167" s="220"/>
      <c r="F167" s="214"/>
      <c r="G167" s="214"/>
    </row>
    <row r="168" spans="1:7">
      <c r="A168" s="214"/>
      <c r="B168" s="214"/>
      <c r="C168" s="214"/>
      <c r="D168" s="214"/>
      <c r="E168" s="220"/>
      <c r="F168" s="214"/>
      <c r="G168" s="214"/>
    </row>
    <row r="169" spans="1:7">
      <c r="A169" s="214"/>
      <c r="B169" s="214"/>
      <c r="C169" s="214"/>
      <c r="D169" s="214"/>
      <c r="E169" s="220"/>
      <c r="F169" s="214"/>
      <c r="G169" s="214"/>
    </row>
    <row r="170" spans="1:7">
      <c r="A170" s="214"/>
      <c r="B170" s="214"/>
      <c r="C170" s="214"/>
      <c r="D170" s="214"/>
      <c r="E170" s="220"/>
      <c r="F170" s="214"/>
      <c r="G170" s="214"/>
    </row>
    <row r="171" spans="1:7">
      <c r="A171" s="214"/>
      <c r="B171" s="214"/>
      <c r="C171" s="214"/>
      <c r="D171" s="214"/>
      <c r="E171" s="220"/>
      <c r="F171" s="214"/>
      <c r="G171" s="214"/>
    </row>
    <row r="172" spans="1:7">
      <c r="A172" s="214"/>
      <c r="B172" s="214"/>
      <c r="C172" s="214"/>
      <c r="D172" s="214"/>
      <c r="E172" s="220"/>
      <c r="F172" s="214"/>
      <c r="G172" s="214"/>
    </row>
  </sheetData>
  <mergeCells count="25">
    <mergeCell ref="C61:D61"/>
    <mergeCell ref="C42:D42"/>
    <mergeCell ref="C46:D46"/>
    <mergeCell ref="C56:D56"/>
    <mergeCell ref="C57:D57"/>
    <mergeCell ref="C28:D28"/>
    <mergeCell ref="C31:D31"/>
    <mergeCell ref="C35:D35"/>
    <mergeCell ref="C37:D37"/>
    <mergeCell ref="C38:D38"/>
    <mergeCell ref="C41:D41"/>
    <mergeCell ref="C16:D16"/>
    <mergeCell ref="C18:D18"/>
    <mergeCell ref="C19:D19"/>
    <mergeCell ref="C21:D21"/>
    <mergeCell ref="C23:D23"/>
    <mergeCell ref="C25:D25"/>
    <mergeCell ref="A1:G1"/>
    <mergeCell ref="A3:B3"/>
    <mergeCell ref="A4:B4"/>
    <mergeCell ref="E4:G4"/>
    <mergeCell ref="C10:D10"/>
    <mergeCell ref="C11:D11"/>
    <mergeCell ref="C13:D13"/>
    <mergeCell ref="C15:D15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37</vt:i4>
      </vt:variant>
    </vt:vector>
  </HeadingPairs>
  <TitlesOfParts>
    <vt:vector size="40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</dc:creator>
  <cp:lastModifiedBy>Jarka</cp:lastModifiedBy>
  <dcterms:created xsi:type="dcterms:W3CDTF">2013-08-21T09:13:05Z</dcterms:created>
  <dcterms:modified xsi:type="dcterms:W3CDTF">2013-08-21T09:13:44Z</dcterms:modified>
</cp:coreProperties>
</file>