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datelna\Documents\Veřejné zakázky\Hřiště\Zadávací dokumentace\"/>
    </mc:Choice>
  </mc:AlternateContent>
  <xr:revisionPtr revIDLastSave="0" documentId="13_ncr:1_{738102C8-0F1D-4E50-94C1-102282B718EC}" xr6:coauthVersionLast="43" xr6:coauthVersionMax="43" xr10:uidLastSave="{00000000-0000-0000-0000-000000000000}"/>
  <bookViews>
    <workbookView xWindow="-120" yWindow="-120" windowWidth="25440" windowHeight="1539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Pol'!$A$1:$U$120</definedName>
    <definedName name="_xlnm.Print_Area" localSheetId="1">Stavba!$A$1:$J$58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10" i="12" l="1"/>
  <c r="F39" i="1" s="1"/>
  <c r="G9" i="12"/>
  <c r="I9" i="12"/>
  <c r="K9" i="12"/>
  <c r="M9" i="12"/>
  <c r="O9" i="12"/>
  <c r="Q9" i="12"/>
  <c r="U9" i="12"/>
  <c r="G10" i="12"/>
  <c r="AD110" i="12" s="1"/>
  <c r="G39" i="1" s="1"/>
  <c r="G40" i="1" s="1"/>
  <c r="G25" i="1" s="1"/>
  <c r="G26" i="1" s="1"/>
  <c r="I10" i="12"/>
  <c r="K10" i="12"/>
  <c r="M10" i="12"/>
  <c r="O10" i="12"/>
  <c r="Q10" i="12"/>
  <c r="U10" i="12"/>
  <c r="G11" i="12"/>
  <c r="M11" i="12" s="1"/>
  <c r="I11" i="12"/>
  <c r="K11" i="12"/>
  <c r="O11" i="12"/>
  <c r="Q11" i="12"/>
  <c r="U11" i="12"/>
  <c r="G12" i="12"/>
  <c r="I12" i="12"/>
  <c r="K12" i="12"/>
  <c r="O12" i="12"/>
  <c r="Q12" i="12"/>
  <c r="U12" i="12"/>
  <c r="G14" i="12"/>
  <c r="I14" i="12"/>
  <c r="K14" i="12"/>
  <c r="M14" i="12"/>
  <c r="O14" i="12"/>
  <c r="Q14" i="12"/>
  <c r="U14" i="12"/>
  <c r="G16" i="12"/>
  <c r="M16" i="12" s="1"/>
  <c r="I16" i="12"/>
  <c r="K16" i="12"/>
  <c r="O16" i="12"/>
  <c r="Q16" i="12"/>
  <c r="U16" i="12"/>
  <c r="G20" i="12"/>
  <c r="I20" i="12"/>
  <c r="K20" i="12"/>
  <c r="M20" i="12"/>
  <c r="O20" i="12"/>
  <c r="Q20" i="12"/>
  <c r="U20" i="12"/>
  <c r="G22" i="12"/>
  <c r="M22" i="12" s="1"/>
  <c r="I22" i="12"/>
  <c r="K22" i="12"/>
  <c r="O22" i="12"/>
  <c r="Q22" i="12"/>
  <c r="U22" i="12"/>
  <c r="G24" i="12"/>
  <c r="M24" i="12" s="1"/>
  <c r="I24" i="12"/>
  <c r="K24" i="12"/>
  <c r="O24" i="12"/>
  <c r="Q24" i="12"/>
  <c r="U24" i="12"/>
  <c r="G26" i="12"/>
  <c r="M26" i="12" s="1"/>
  <c r="I26" i="12"/>
  <c r="K26" i="12"/>
  <c r="O26" i="12"/>
  <c r="Q26" i="12"/>
  <c r="U26" i="12"/>
  <c r="G28" i="12"/>
  <c r="I28" i="12"/>
  <c r="K28" i="12"/>
  <c r="M28" i="12"/>
  <c r="O28" i="12"/>
  <c r="Q28" i="12"/>
  <c r="U28" i="12"/>
  <c r="G30" i="12"/>
  <c r="M30" i="12" s="1"/>
  <c r="I30" i="12"/>
  <c r="K30" i="12"/>
  <c r="O30" i="12"/>
  <c r="Q30" i="12"/>
  <c r="U30" i="12"/>
  <c r="G31" i="12"/>
  <c r="I31" i="12"/>
  <c r="K31" i="12"/>
  <c r="M31" i="12"/>
  <c r="O31" i="12"/>
  <c r="Q31" i="12"/>
  <c r="U31" i="12"/>
  <c r="G33" i="12"/>
  <c r="I33" i="12"/>
  <c r="K33" i="12"/>
  <c r="M33" i="12"/>
  <c r="O33" i="12"/>
  <c r="Q33" i="12"/>
  <c r="U33" i="12"/>
  <c r="G34" i="12"/>
  <c r="M34" i="12" s="1"/>
  <c r="I34" i="12"/>
  <c r="K34" i="12"/>
  <c r="O34" i="12"/>
  <c r="Q34" i="12"/>
  <c r="U34" i="12"/>
  <c r="G35" i="12"/>
  <c r="M35" i="12" s="1"/>
  <c r="I35" i="12"/>
  <c r="K35" i="12"/>
  <c r="O35" i="12"/>
  <c r="Q35" i="12"/>
  <c r="U35" i="12"/>
  <c r="G36" i="12"/>
  <c r="I36" i="12"/>
  <c r="K36" i="12"/>
  <c r="M36" i="12"/>
  <c r="O36" i="12"/>
  <c r="Q36" i="12"/>
  <c r="U36" i="12"/>
  <c r="G39" i="12"/>
  <c r="M39" i="12" s="1"/>
  <c r="M38" i="12" s="1"/>
  <c r="I39" i="12"/>
  <c r="I38" i="12" s="1"/>
  <c r="K39" i="12"/>
  <c r="K38" i="12" s="1"/>
  <c r="O39" i="12"/>
  <c r="O38" i="12" s="1"/>
  <c r="Q39" i="12"/>
  <c r="Q38" i="12" s="1"/>
  <c r="U39" i="12"/>
  <c r="U38" i="12" s="1"/>
  <c r="K41" i="12"/>
  <c r="G42" i="12"/>
  <c r="G41" i="12" s="1"/>
  <c r="I49" i="1" s="1"/>
  <c r="I42" i="12"/>
  <c r="I41" i="12" s="1"/>
  <c r="K42" i="12"/>
  <c r="O42" i="12"/>
  <c r="O41" i="12" s="1"/>
  <c r="Q42" i="12"/>
  <c r="Q41" i="12" s="1"/>
  <c r="U42" i="12"/>
  <c r="U41" i="12" s="1"/>
  <c r="G44" i="12"/>
  <c r="I44" i="12"/>
  <c r="K44" i="12"/>
  <c r="M44" i="12"/>
  <c r="O44" i="12"/>
  <c r="Q44" i="12"/>
  <c r="U44" i="12"/>
  <c r="G46" i="12"/>
  <c r="M46" i="12" s="1"/>
  <c r="I46" i="12"/>
  <c r="K46" i="12"/>
  <c r="O46" i="12"/>
  <c r="Q46" i="12"/>
  <c r="U46" i="12"/>
  <c r="G48" i="12"/>
  <c r="M48" i="12" s="1"/>
  <c r="I48" i="12"/>
  <c r="K48" i="12"/>
  <c r="O48" i="12"/>
  <c r="Q48" i="12"/>
  <c r="U48" i="12"/>
  <c r="G50" i="12"/>
  <c r="M50" i="12" s="1"/>
  <c r="I50" i="12"/>
  <c r="K50" i="12"/>
  <c r="O50" i="12"/>
  <c r="Q50" i="12"/>
  <c r="U50" i="12"/>
  <c r="G52" i="12"/>
  <c r="M52" i="12" s="1"/>
  <c r="I52" i="12"/>
  <c r="K52" i="12"/>
  <c r="O52" i="12"/>
  <c r="Q52" i="12"/>
  <c r="U52" i="12"/>
  <c r="G54" i="12"/>
  <c r="M54" i="12" s="1"/>
  <c r="I54" i="12"/>
  <c r="K54" i="12"/>
  <c r="O54" i="12"/>
  <c r="Q54" i="12"/>
  <c r="U54" i="12"/>
  <c r="G56" i="12"/>
  <c r="I56" i="12"/>
  <c r="K56" i="12"/>
  <c r="M56" i="12"/>
  <c r="O56" i="12"/>
  <c r="Q56" i="12"/>
  <c r="U56" i="12"/>
  <c r="G58" i="12"/>
  <c r="M58" i="12" s="1"/>
  <c r="I58" i="12"/>
  <c r="K58" i="12"/>
  <c r="O58" i="12"/>
  <c r="Q58" i="12"/>
  <c r="U58" i="12"/>
  <c r="G63" i="12"/>
  <c r="M63" i="12" s="1"/>
  <c r="I63" i="12"/>
  <c r="K63" i="12"/>
  <c r="O63" i="12"/>
  <c r="Q63" i="12"/>
  <c r="U63" i="12"/>
  <c r="G65" i="12"/>
  <c r="M65" i="12" s="1"/>
  <c r="I65" i="12"/>
  <c r="K65" i="12"/>
  <c r="O65" i="12"/>
  <c r="Q65" i="12"/>
  <c r="U65" i="12"/>
  <c r="G67" i="12"/>
  <c r="G62" i="12" s="1"/>
  <c r="I51" i="1" s="1"/>
  <c r="I67" i="12"/>
  <c r="K67" i="12"/>
  <c r="O67" i="12"/>
  <c r="Q67" i="12"/>
  <c r="U67" i="12"/>
  <c r="G69" i="12"/>
  <c r="M69" i="12" s="1"/>
  <c r="I69" i="12"/>
  <c r="K69" i="12"/>
  <c r="O69" i="12"/>
  <c r="Q69" i="12"/>
  <c r="U69" i="12"/>
  <c r="G72" i="12"/>
  <c r="I72" i="12"/>
  <c r="K72" i="12"/>
  <c r="K71" i="12" s="1"/>
  <c r="M72" i="12"/>
  <c r="O72" i="12"/>
  <c r="Q72" i="12"/>
  <c r="U72" i="12"/>
  <c r="U71" i="12" s="1"/>
  <c r="G74" i="12"/>
  <c r="M74" i="12" s="1"/>
  <c r="I74" i="12"/>
  <c r="K74" i="12"/>
  <c r="O74" i="12"/>
  <c r="O71" i="12" s="1"/>
  <c r="Q74" i="12"/>
  <c r="U74" i="12"/>
  <c r="G76" i="12"/>
  <c r="M76" i="12" s="1"/>
  <c r="I76" i="12"/>
  <c r="I71" i="12" s="1"/>
  <c r="K76" i="12"/>
  <c r="O76" i="12"/>
  <c r="Q76" i="12"/>
  <c r="U76" i="12"/>
  <c r="G78" i="12"/>
  <c r="I53" i="1" s="1"/>
  <c r="O78" i="12"/>
  <c r="G79" i="12"/>
  <c r="M79" i="12" s="1"/>
  <c r="M78" i="12" s="1"/>
  <c r="I79" i="12"/>
  <c r="I78" i="12" s="1"/>
  <c r="K79" i="12"/>
  <c r="K78" i="12" s="1"/>
  <c r="O79" i="12"/>
  <c r="Q79" i="12"/>
  <c r="Q78" i="12" s="1"/>
  <c r="U79" i="12"/>
  <c r="U78" i="12" s="1"/>
  <c r="G86" i="12"/>
  <c r="M86" i="12" s="1"/>
  <c r="I86" i="12"/>
  <c r="K86" i="12"/>
  <c r="O86" i="12"/>
  <c r="O85" i="12" s="1"/>
  <c r="Q86" i="12"/>
  <c r="Q85" i="12" s="1"/>
  <c r="U86" i="12"/>
  <c r="G88" i="12"/>
  <c r="M88" i="12" s="1"/>
  <c r="I88" i="12"/>
  <c r="K88" i="12"/>
  <c r="K85" i="12" s="1"/>
  <c r="O88" i="12"/>
  <c r="Q88" i="12"/>
  <c r="U88" i="12"/>
  <c r="G89" i="12"/>
  <c r="M89" i="12" s="1"/>
  <c r="I89" i="12"/>
  <c r="K89" i="12"/>
  <c r="O89" i="12"/>
  <c r="Q89" i="12"/>
  <c r="U89" i="12"/>
  <c r="G92" i="12"/>
  <c r="M92" i="12" s="1"/>
  <c r="I92" i="12"/>
  <c r="K92" i="12"/>
  <c r="O92" i="12"/>
  <c r="Q92" i="12"/>
  <c r="U92" i="12"/>
  <c r="G93" i="12"/>
  <c r="M93" i="12" s="1"/>
  <c r="I93" i="12"/>
  <c r="K93" i="12"/>
  <c r="O93" i="12"/>
  <c r="Q93" i="12"/>
  <c r="U93" i="12"/>
  <c r="G94" i="12"/>
  <c r="I94" i="12"/>
  <c r="K94" i="12"/>
  <c r="M94" i="12"/>
  <c r="O94" i="12"/>
  <c r="Q94" i="12"/>
  <c r="U94" i="12"/>
  <c r="G95" i="12"/>
  <c r="M95" i="12" s="1"/>
  <c r="I95" i="12"/>
  <c r="K95" i="12"/>
  <c r="O95" i="12"/>
  <c r="Q95" i="12"/>
  <c r="U95" i="12"/>
  <c r="G96" i="12"/>
  <c r="M96" i="12" s="1"/>
  <c r="I96" i="12"/>
  <c r="K96" i="12"/>
  <c r="O96" i="12"/>
  <c r="Q96" i="12"/>
  <c r="U96" i="12"/>
  <c r="G97" i="12"/>
  <c r="M97" i="12" s="1"/>
  <c r="I97" i="12"/>
  <c r="K97" i="12"/>
  <c r="O97" i="12"/>
  <c r="Q97" i="12"/>
  <c r="U97" i="12"/>
  <c r="G98" i="12"/>
  <c r="M98" i="12" s="1"/>
  <c r="I98" i="12"/>
  <c r="K98" i="12"/>
  <c r="O98" i="12"/>
  <c r="Q98" i="12"/>
  <c r="U98" i="12"/>
  <c r="G100" i="12"/>
  <c r="M100" i="12" s="1"/>
  <c r="I100" i="12"/>
  <c r="K100" i="12"/>
  <c r="O100" i="12"/>
  <c r="Q100" i="12"/>
  <c r="U100" i="12"/>
  <c r="G102" i="12"/>
  <c r="M102" i="12" s="1"/>
  <c r="I102" i="12"/>
  <c r="K102" i="12"/>
  <c r="O102" i="12"/>
  <c r="Q102" i="12"/>
  <c r="U102" i="12"/>
  <c r="G104" i="12"/>
  <c r="M104" i="12" s="1"/>
  <c r="I104" i="12"/>
  <c r="K104" i="12"/>
  <c r="O104" i="12"/>
  <c r="Q104" i="12"/>
  <c r="U104" i="12"/>
  <c r="I105" i="12"/>
  <c r="K105" i="12"/>
  <c r="U105" i="12"/>
  <c r="G106" i="12"/>
  <c r="M106" i="12" s="1"/>
  <c r="M105" i="12" s="1"/>
  <c r="I106" i="12"/>
  <c r="K106" i="12"/>
  <c r="O106" i="12"/>
  <c r="O105" i="12" s="1"/>
  <c r="Q106" i="12"/>
  <c r="Q105" i="12" s="1"/>
  <c r="U106" i="12"/>
  <c r="O107" i="12"/>
  <c r="Q107" i="12"/>
  <c r="G108" i="12"/>
  <c r="M108" i="12" s="1"/>
  <c r="M107" i="12" s="1"/>
  <c r="I108" i="12"/>
  <c r="I107" i="12" s="1"/>
  <c r="K108" i="12"/>
  <c r="K107" i="12" s="1"/>
  <c r="O108" i="12"/>
  <c r="Q108" i="12"/>
  <c r="U108" i="12"/>
  <c r="U107" i="12" s="1"/>
  <c r="I20" i="1"/>
  <c r="I18" i="1"/>
  <c r="G27" i="1"/>
  <c r="J28" i="1"/>
  <c r="J26" i="1"/>
  <c r="G38" i="1"/>
  <c r="F38" i="1"/>
  <c r="H32" i="1"/>
  <c r="J23" i="1"/>
  <c r="J24" i="1"/>
  <c r="J25" i="1"/>
  <c r="J27" i="1"/>
  <c r="E24" i="1"/>
  <c r="E26" i="1"/>
  <c r="H39" i="1" l="1"/>
  <c r="H40" i="1" s="1"/>
  <c r="F40" i="1"/>
  <c r="G23" i="1" s="1"/>
  <c r="G107" i="12"/>
  <c r="I57" i="1" s="1"/>
  <c r="I19" i="1" s="1"/>
  <c r="K91" i="12"/>
  <c r="Q91" i="12"/>
  <c r="U85" i="12"/>
  <c r="Q71" i="12"/>
  <c r="I62" i="12"/>
  <c r="O62" i="12"/>
  <c r="U43" i="12"/>
  <c r="M42" i="12"/>
  <c r="M41" i="12" s="1"/>
  <c r="U91" i="12"/>
  <c r="G85" i="12"/>
  <c r="I54" i="1" s="1"/>
  <c r="Q62" i="12"/>
  <c r="O43" i="12"/>
  <c r="U8" i="12"/>
  <c r="K8" i="12"/>
  <c r="O91" i="12"/>
  <c r="I85" i="12"/>
  <c r="K62" i="12"/>
  <c r="G38" i="12"/>
  <c r="I48" i="1" s="1"/>
  <c r="G8" i="12"/>
  <c r="Q8" i="12"/>
  <c r="I8" i="12"/>
  <c r="I91" i="12"/>
  <c r="U62" i="12"/>
  <c r="K43" i="12"/>
  <c r="Q43" i="12"/>
  <c r="I43" i="12"/>
  <c r="O8" i="12"/>
  <c r="G24" i="1"/>
  <c r="G29" i="1"/>
  <c r="I39" i="1"/>
  <c r="I40" i="1" s="1"/>
  <c r="J39" i="1" s="1"/>
  <c r="J40" i="1" s="1"/>
  <c r="G28" i="1"/>
  <c r="M91" i="12"/>
  <c r="M8" i="12"/>
  <c r="M43" i="12"/>
  <c r="M71" i="12"/>
  <c r="M85" i="12"/>
  <c r="G71" i="12"/>
  <c r="I52" i="1" s="1"/>
  <c r="G105" i="12"/>
  <c r="I56" i="1" s="1"/>
  <c r="M12" i="12"/>
  <c r="G91" i="12"/>
  <c r="I55" i="1" s="1"/>
  <c r="G43" i="12"/>
  <c r="I50" i="1" s="1"/>
  <c r="M67" i="12"/>
  <c r="M62" i="12" s="1"/>
  <c r="G110" i="12" l="1"/>
  <c r="I47" i="1"/>
  <c r="I17" i="1"/>
  <c r="I16" i="1" l="1"/>
  <c r="I21" i="1" s="1"/>
  <c r="I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<sst xmlns="http://schemas.openxmlformats.org/spreadsheetml/2006/main" count="476" uniqueCount="264">
  <si>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</si>
  <si>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</si>
  <si>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</si>
  <si>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</si>
  <si>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</si>
  <si>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</si>
  <si>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</si>
  <si>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</si>
  <si>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</si>
  <si>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</si>
  <si>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</si>
  <si>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</si>
  <si>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</si>
  <si>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</si>
  <si>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</si>
  <si>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</si>
  <si>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</si>
  <si>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</si>
  <si>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</si>
  <si>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</si>
  <si>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</si>
  <si>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</si>
  <si>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</si>
  <si>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</si>
  <si>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</si>
  <si>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</si>
  <si>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</si>
  <si>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</si>
  <si>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</si>
  <si>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</si>
  <si>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</si>
  <si>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</si>
  <si>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</si>
  <si>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</si>
  <si>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</si>
  <si>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</si>
  <si>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</si>
  <si>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</si>
  <si>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</si>
  <si>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</si>
  <si>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</si>
  <si>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</si>
  <si>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</si>
  <si>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p.č.726 a 723</t>
  </si>
  <si>
    <t>Rozpočet:</t>
  </si>
  <si>
    <t>Misto</t>
  </si>
  <si>
    <t>Ing.Jiří Kolašín</t>
  </si>
  <si>
    <t>MULTIFUNKČNÍ_HŘIŠTĚ_PRO_ZÁKLADNÍ_A_MATEŘSKOU_ŠKOLU_HRÁDEK_144_s_SP</t>
  </si>
  <si>
    <t>Obec Hrádek</t>
  </si>
  <si>
    <t>352</t>
  </si>
  <si>
    <t>Hrádek</t>
  </si>
  <si>
    <t>73997</t>
  </si>
  <si>
    <t>00535958</t>
  </si>
  <si>
    <t>dle výběrového řízení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</si>
  <si>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</si>
  <si>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</si>
  <si>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</si>
  <si>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</si>
  <si>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</si>
  <si>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</si>
  <si>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</si>
  <si>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</si>
  <si>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</si>
  <si>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</si>
  <si>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5</t>
  </si>
  <si>
    <t>Komunikace</t>
  </si>
  <si>
    <t>8</t>
  </si>
  <si>
    <t>Trubní vedení</t>
  </si>
  <si>
    <t>91</t>
  </si>
  <si>
    <t>Doplňující práce na komunikaci</t>
  </si>
  <si>
    <t>99</t>
  </si>
  <si>
    <t>Staveništní přesun hmot</t>
  </si>
  <si>
    <t>762</t>
  </si>
  <si>
    <t>Konstrukce tesařské</t>
  </si>
  <si>
    <t>767</t>
  </si>
  <si>
    <t>Konstrukce zámečnické</t>
  </si>
  <si>
    <t>783</t>
  </si>
  <si>
    <t>Nátěry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</si>
  <si>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</si>
  <si>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</si>
  <si>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</si>
  <si>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</si>
  <si>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</si>
  <si>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</si>
  <si>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</si>
  <si>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</si>
  <si>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</si>
  <si>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</si>
  <si>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</si>
  <si>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</si>
  <si>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</si>
  <si>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</si>
  <si>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</si>
  <si>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</si>
  <si>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</si>
  <si>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</si>
  <si>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</si>
  <si>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</si>
  <si>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</si>
  <si>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</si>
  <si>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</si>
  <si>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</si>
  <si>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</si>
  <si>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</si>
  <si>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</si>
  <si>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</si>
  <si>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</si>
  <si>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111200001RA0</t>
  </si>
  <si>
    <t>Odstranění křovin a stromů do 100 mm, spálení</t>
  </si>
  <si>
    <t>m2</t>
  </si>
  <si>
    <t>POL2_0</t>
  </si>
  <si>
    <t>112100001RAA</t>
  </si>
  <si>
    <t>Kácení stromů do 500 mm a odstranění pařezů, včetně odvozu, spálení větví</t>
  </si>
  <si>
    <t>kus</t>
  </si>
  <si>
    <t>112100101RA0</t>
  </si>
  <si>
    <t>Odstranění pařezů 20-30 cm,odklizení,úprava terénu</t>
  </si>
  <si>
    <t>121101103R00</t>
  </si>
  <si>
    <t>Sejmutí ornice s přemístěním přes 100 do 250 m</t>
  </si>
  <si>
    <t>m3</t>
  </si>
  <si>
    <t>POL1_0</t>
  </si>
  <si>
    <t>plocha hřiště:25*13*0,07</t>
  </si>
  <si>
    <t>VV</t>
  </si>
  <si>
    <t>131201112R00</t>
  </si>
  <si>
    <t>Hloubení nezapaž. jam hor.3 do 1000 m3, STROJNĚ</t>
  </si>
  <si>
    <t>plocha hřiště:25*13*0,3</t>
  </si>
  <si>
    <t>132201111R00</t>
  </si>
  <si>
    <t>Hloubení rýh š.do 60 cm v hor.3 do 100 m3, STROJNĚ</t>
  </si>
  <si>
    <t>dren.potrubí DN80:112*0,3*0,17</t>
  </si>
  <si>
    <t>dren.potrubí DN100:30*0,3*0,2</t>
  </si>
  <si>
    <t>šachtice:2*1*1</t>
  </si>
  <si>
    <t>133201101R00</t>
  </si>
  <si>
    <t>Hloubení šachet v hor.3 do 100 m3</t>
  </si>
  <si>
    <t>sloupky hrazení:36*0,5*0,5*1</t>
  </si>
  <si>
    <t>162601102R00</t>
  </si>
  <si>
    <t>Vodorovné přemístění výkopku z hor.1-4 do 5000 m</t>
  </si>
  <si>
    <t>zpol. 4;5;6:22,75+97,5+9,51+9</t>
  </si>
  <si>
    <t>171101131R00</t>
  </si>
  <si>
    <t>Uložení sypaniny z hor.soudržných a nesoudržných</t>
  </si>
  <si>
    <t>55*0,15</t>
  </si>
  <si>
    <t>199000002R00</t>
  </si>
  <si>
    <t>Poplatek za skládku horniny 1- 4</t>
  </si>
  <si>
    <t>t</t>
  </si>
  <si>
    <t>(22,75+97,5+9,51+9)*1,68</t>
  </si>
  <si>
    <t>175101101R00</t>
  </si>
  <si>
    <t>Obsyp potrubí bez prohození sypaniny</t>
  </si>
  <si>
    <t>dren.potrubí DN 80+DN 100:9,152*0,5</t>
  </si>
  <si>
    <t>174203301R00</t>
  </si>
  <si>
    <t>Zásyp rýh pro drény bez zhutnění, hl.do 1,10 m</t>
  </si>
  <si>
    <t>m</t>
  </si>
  <si>
    <t>181101102R00</t>
  </si>
  <si>
    <t>Úprava pláně v zářezech v hor. 1-4, se zhutněním</t>
  </si>
  <si>
    <t>úprava po obvodu hřiště:(25*13-24*12)*1,5</t>
  </si>
  <si>
    <t>181301111R00</t>
  </si>
  <si>
    <t>Rozprostření ornice, rovina, tl.do 10 cm,nad 500m2</t>
  </si>
  <si>
    <t>183400022RAA</t>
  </si>
  <si>
    <t>Příprava půdy pro výsadbu, ve svahu, strojní, chemické odplevelení, frézování, hnojení</t>
  </si>
  <si>
    <t>180401212R00</t>
  </si>
  <si>
    <t xml:space="preserve">Založení trávníku lučního výsevem </t>
  </si>
  <si>
    <t>Založení trávníku lučního výsevem ve svahu do 1:2</t>
  </si>
  <si>
    <t>55</t>
  </si>
  <si>
    <t>272313611R00</t>
  </si>
  <si>
    <t>Beton základových kleneb prostý C 16/20</t>
  </si>
  <si>
    <t>pro sloupky hrazení:36*0,5*0,5*1</t>
  </si>
  <si>
    <t>338171122R02</t>
  </si>
  <si>
    <t>Osazení sloupků plot.ocel. do v.5 m, zabet.C 25/30</t>
  </si>
  <si>
    <t>564761111R00</t>
  </si>
  <si>
    <t>Podklad z kameniva drceného vel.32-63 mm,tl. 20 cm</t>
  </si>
  <si>
    <t>plocha hřiště+obr.:(25,0*13,0)</t>
  </si>
  <si>
    <t>564731111R00</t>
  </si>
  <si>
    <t>Podklad z kameniva drceného vel.16-32 mm,tl. 10 cm</t>
  </si>
  <si>
    <t>plocha hřiště:24*12</t>
  </si>
  <si>
    <t>564811111R00</t>
  </si>
  <si>
    <t>Podklad ze štěrkodrti po zhutnění tloušťky 5 cm</t>
  </si>
  <si>
    <t>plocha hřiětě:24*12</t>
  </si>
  <si>
    <t>589116111R00</t>
  </si>
  <si>
    <t>Kryt ploch pro tělových. hlinitopísčitých tl. 2 cm</t>
  </si>
  <si>
    <t>58341203.5</t>
  </si>
  <si>
    <t>Kamenivo drcené frakce  0/4 A Moravskoslezsky kraj, bez hlinitých a jílových částic</t>
  </si>
  <si>
    <t>T</t>
  </si>
  <si>
    <t>POL3_0</t>
  </si>
  <si>
    <t>hřiště:(24,0*12,0)*0,03*1,90</t>
  </si>
  <si>
    <t>28413025</t>
  </si>
  <si>
    <t>Trávník umělý II. gen. š. 4 m, v. 25 mm, např. PLAY CONFORT JUTA</t>
  </si>
  <si>
    <t>hřiště:24*12</t>
  </si>
  <si>
    <t>589116119IAK</t>
  </si>
  <si>
    <t>Montáž trávníku vč. přidruž. materiálu , lepidla, pásky, písek apod.</t>
  </si>
  <si>
    <t>589116120IAK</t>
  </si>
  <si>
    <t>Vylajnování hrací plochy - vyřezáním a vlepováním, barevných lajn z totožného umělého trávníku</t>
  </si>
  <si>
    <t>streetbal - modrá, D.9:60,0</t>
  </si>
  <si>
    <t>volejbal - bílá, D.9:81,0</t>
  </si>
  <si>
    <t>nohejbal - červená, D.9:31,0</t>
  </si>
  <si>
    <t>583315024R</t>
  </si>
  <si>
    <t>Kamenivo těžené frakce  8/16 B Moravskoslez. kraj</t>
  </si>
  <si>
    <t>14,55*1,8</t>
  </si>
  <si>
    <t>871218113R00</t>
  </si>
  <si>
    <t>Kladení dren. potrubí do rýhy, flex. PVC, do 65 mm</t>
  </si>
  <si>
    <t>dren.potrubí DN 80+ DN 100:112+30</t>
  </si>
  <si>
    <t>28611222R</t>
  </si>
  <si>
    <t>Trubka PVC-U drenážní flexibilní DN 80 mm</t>
  </si>
  <si>
    <t>112*1,1</t>
  </si>
  <si>
    <t>28611223.AR</t>
  </si>
  <si>
    <t>Trubka PVC drenážní flexibilní d 100 mm</t>
  </si>
  <si>
    <t>30*1,1</t>
  </si>
  <si>
    <t>916561111R00</t>
  </si>
  <si>
    <t>Osazení záhon.obrubníků do lože z C 12/15 s opěrou</t>
  </si>
  <si>
    <t>24*2+12*2</t>
  </si>
  <si>
    <t>918101111R00</t>
  </si>
  <si>
    <t>Lože pod obrubníky nebo obruby dlažeb z C 12/15</t>
  </si>
  <si>
    <t>A,B,C.3,D.3,D.5:0,25*0,20*72,0</t>
  </si>
  <si>
    <t>59217332.8</t>
  </si>
  <si>
    <t>Obrubník zahradní 1000/50/200 mm šedý</t>
  </si>
  <si>
    <t>A,B,C.3,D.3,D.6:72,0*1,01</t>
  </si>
  <si>
    <t>998222011R00</t>
  </si>
  <si>
    <t>Přesun hmot, pozemní komunikace, kryt z kameniva</t>
  </si>
  <si>
    <t>z pol. 20.:325*0,2*1,9</t>
  </si>
  <si>
    <t>z pol. 21.:288,0*0,1*1,9</t>
  </si>
  <si>
    <t>z pol. 22.:288,0*0,05*1,9</t>
  </si>
  <si>
    <t>z pol. 23.:288,0*0,02*1,9</t>
  </si>
  <si>
    <t>z pol.25.:288,0*0,17</t>
  </si>
  <si>
    <t>762911111R00</t>
  </si>
  <si>
    <t>Impregnace řeziva máčením Bochemit QB</t>
  </si>
  <si>
    <t>hrazení:72*6*2*(0,14+0,04)*1,25</t>
  </si>
  <si>
    <t>762123110R00</t>
  </si>
  <si>
    <t>Montáž konstrukce stěn z fošen, hranolů do 100 cm2</t>
  </si>
  <si>
    <t>60512687R</t>
  </si>
  <si>
    <t>Fošna SM/BO I.jak tl.30-60mm dl. do 6m š.120-240mm</t>
  </si>
  <si>
    <t>72*6*0,14*0,04*1,3</t>
  </si>
  <si>
    <t>767-000008.R02</t>
  </si>
  <si>
    <t>D+M kce na Streetbal, Zn, uchycení na oplocení, vč. desky 1200x900mm, obroučka, síťka</t>
  </si>
  <si>
    <t>ks</t>
  </si>
  <si>
    <t>767- 00-0001.R</t>
  </si>
  <si>
    <t>Sloupky na volejbal/tenis, pevné, v beton. patce, Zn, vč. posuvných objímek, sdružená patka oplocení</t>
  </si>
  <si>
    <t>kpl.</t>
  </si>
  <si>
    <t>767-000002R02</t>
  </si>
  <si>
    <t>Síť na volejbal/ nohejbal SPORT, prodloužení lanka o 5,0m</t>
  </si>
  <si>
    <t>767-000004R01</t>
  </si>
  <si>
    <t>Síť na tenis, zdvojená, 3mm, prodloužení lanka o 3,0m</t>
  </si>
  <si>
    <t>767- 00-1002.R</t>
  </si>
  <si>
    <t>Dodávka sloupku, 60/60/3mm, d. 5,80m, pozink, vč. uchycení pro fošny a plast. ucpávky</t>
  </si>
  <si>
    <t>767- 00-1004.R</t>
  </si>
  <si>
    <t>Dodávka zpevňujícího prvku, profil 30/20/2mm pozin</t>
  </si>
  <si>
    <t>138-90102.RI</t>
  </si>
  <si>
    <t xml:space="preserve">Přirážka za pozinkování ocelových kcí </t>
  </si>
  <si>
    <t>kg</t>
  </si>
  <si>
    <t>36*32,932+72*1,404</t>
  </si>
  <si>
    <t>767- 00-0007.R</t>
  </si>
  <si>
    <t xml:space="preserve">D Tkaná síť, PP, 45/45/4mm </t>
  </si>
  <si>
    <t>72*4</t>
  </si>
  <si>
    <t>767911140R00</t>
  </si>
  <si>
    <t>Montáž oplocení z pletiva v.do 4,0 m,napínací prvk</t>
  </si>
  <si>
    <t>72*3</t>
  </si>
  <si>
    <t>553-42655.I1</t>
  </si>
  <si>
    <t xml:space="preserve">Brána plotová h = 2000 mm š = 1,4 mm, příplatek </t>
  </si>
  <si>
    <t>783620010RAB</t>
  </si>
  <si>
    <t>Nátěr truhlářských výrobků syntetický, dvojnásobný krycí+2x tmelení+1x email</t>
  </si>
  <si>
    <t>VRN1</t>
  </si>
  <si>
    <t>Zařízení staveniště 1,50%</t>
  </si>
  <si>
    <t xml:space="preserve"> </t>
  </si>
  <si>
    <t>POL99_0</t>
  </si>
  <si>
    <t/>
  </si>
  <si>
    <t>SUM</t>
  </si>
  <si>
    <t>POPUZIV</t>
  </si>
  <si>
    <t>END</t>
  </si>
  <si>
    <t xml:space="preserve">                              Položkový rozpočet                                                   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</si>
</sst>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3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5" borderId="39" xfId="0" applyNumberFormat="1" applyFont="1" applyFill="1" applyBorder="1" applyAlignment="1">
      <alignment horizontal="center"/>
    </xf>
    <xf numFmtId="4" fontId="3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4" fontId="5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3" fillId="5" borderId="39" xfId="0" applyNumberFormat="1" applyFont="1" applyFill="1" applyBorder="1" applyAlignment="1"/>
    <xf numFmtId="4" fontId="3" fillId="0" borderId="33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3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3" fillId="0" borderId="35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2" t="s">
        <v>39</v>
      </c>
      <c r="B2" s="202"/>
      <c r="C2" s="202"/>
      <c r="D2" s="202"/>
      <c r="E2" s="202"/>
      <c r="F2" s="202"/>
      <c r="G2" s="20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1"/>
  <sheetViews>
    <sheetView showGridLines="0" topLeftCell="B27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34" t="s">
        <v>42</v>
      </c>
      <c r="C1" s="235"/>
      <c r="D1" s="235"/>
      <c r="E1" s="235"/>
      <c r="F1" s="235"/>
      <c r="G1" s="235"/>
      <c r="H1" s="235"/>
      <c r="I1" s="235"/>
      <c r="J1" s="236"/>
    </row>
    <row r="2" spans="1:15" ht="23.25" customHeight="1" x14ac:dyDescent="0.2">
      <c r="A2" s="4"/>
      <c r="B2" s="81" t="s">
        <v>40</v>
      </c>
      <c r="C2" s="82"/>
      <c r="D2" s="219" t="s">
        <v>47</v>
      </c>
      <c r="E2" s="220"/>
      <c r="F2" s="220"/>
      <c r="G2" s="220"/>
      <c r="H2" s="220"/>
      <c r="I2" s="220"/>
      <c r="J2" s="221"/>
      <c r="O2" s="2"/>
    </row>
    <row r="3" spans="1:15" ht="23.25" customHeight="1" x14ac:dyDescent="0.2">
      <c r="A3" s="4"/>
      <c r="B3" s="83" t="s">
        <v>45</v>
      </c>
      <c r="C3" s="84"/>
      <c r="D3" s="247" t="s">
        <v>43</v>
      </c>
      <c r="E3" s="248"/>
      <c r="F3" s="248"/>
      <c r="G3" s="248"/>
      <c r="H3" s="248"/>
      <c r="I3" s="248"/>
      <c r="J3" s="249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48</v>
      </c>
      <c r="E5" s="26"/>
      <c r="F5" s="26"/>
      <c r="G5" s="26"/>
      <c r="H5" s="28" t="s">
        <v>33</v>
      </c>
      <c r="I5" s="91" t="s">
        <v>52</v>
      </c>
      <c r="J5" s="11"/>
    </row>
    <row r="6" spans="1:15" ht="15.75" customHeight="1" x14ac:dyDescent="0.2">
      <c r="A6" s="4"/>
      <c r="B6" s="41"/>
      <c r="C6" s="26"/>
      <c r="D6" s="91" t="s">
        <v>49</v>
      </c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 t="s">
        <v>51</v>
      </c>
      <c r="D7" s="80" t="s">
        <v>50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6" t="s">
        <v>53</v>
      </c>
      <c r="E11" s="226"/>
      <c r="F11" s="226"/>
      <c r="G11" s="226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45"/>
      <c r="E12" s="245"/>
      <c r="F12" s="245"/>
      <c r="G12" s="245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46"/>
      <c r="E13" s="246"/>
      <c r="F13" s="246"/>
      <c r="G13" s="24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5"/>
      <c r="F15" s="225"/>
      <c r="G15" s="243"/>
      <c r="H15" s="243"/>
      <c r="I15" s="243" t="s">
        <v>28</v>
      </c>
      <c r="J15" s="244"/>
    </row>
    <row r="16" spans="1:15" ht="23.25" customHeight="1" x14ac:dyDescent="0.2">
      <c r="A16" s="141" t="s">
        <v>23</v>
      </c>
      <c r="B16" s="142" t="s">
        <v>23</v>
      </c>
      <c r="C16" s="58"/>
      <c r="D16" s="59"/>
      <c r="E16" s="222"/>
      <c r="F16" s="223"/>
      <c r="G16" s="222"/>
      <c r="H16" s="223"/>
      <c r="I16" s="222">
        <f>SUMIF(F47:F57,A16,I47:I57)+SUMIF(F47:F57,"PSU",I47:I57)</f>
        <v>0</v>
      </c>
      <c r="J16" s="224"/>
    </row>
    <row r="17" spans="1:10" ht="23.25" customHeight="1" x14ac:dyDescent="0.2">
      <c r="A17" s="141" t="s">
        <v>24</v>
      </c>
      <c r="B17" s="142" t="s">
        <v>24</v>
      </c>
      <c r="C17" s="58"/>
      <c r="D17" s="59"/>
      <c r="E17" s="222"/>
      <c r="F17" s="223"/>
      <c r="G17" s="222"/>
      <c r="H17" s="223"/>
      <c r="I17" s="222">
        <f>SUMIF(F47:F57,A17,I47:I57)</f>
        <v>0</v>
      </c>
      <c r="J17" s="224"/>
    </row>
    <row r="18" spans="1:10" ht="23.25" customHeight="1" x14ac:dyDescent="0.2">
      <c r="A18" s="141" t="s">
        <v>25</v>
      </c>
      <c r="B18" s="142" t="s">
        <v>25</v>
      </c>
      <c r="C18" s="58"/>
      <c r="D18" s="59"/>
      <c r="E18" s="222"/>
      <c r="F18" s="223"/>
      <c r="G18" s="222"/>
      <c r="H18" s="223"/>
      <c r="I18" s="222">
        <f>SUMIF(F47:F57,A18,I47:I57)</f>
        <v>0</v>
      </c>
      <c r="J18" s="224"/>
    </row>
    <row r="19" spans="1:10" ht="23.25" customHeight="1" x14ac:dyDescent="0.2">
      <c r="A19" s="141" t="s">
        <v>78</v>
      </c>
      <c r="B19" s="142" t="s">
        <v>26</v>
      </c>
      <c r="C19" s="58"/>
      <c r="D19" s="59"/>
      <c r="E19" s="222"/>
      <c r="F19" s="223"/>
      <c r="G19" s="222"/>
      <c r="H19" s="223"/>
      <c r="I19" s="222">
        <f>SUMIF(F47:F57,A19,I47:I57)</f>
        <v>0</v>
      </c>
      <c r="J19" s="224"/>
    </row>
    <row r="20" spans="1:10" ht="23.25" customHeight="1" x14ac:dyDescent="0.2">
      <c r="A20" s="141" t="s">
        <v>79</v>
      </c>
      <c r="B20" s="142" t="s">
        <v>27</v>
      </c>
      <c r="C20" s="58"/>
      <c r="D20" s="59"/>
      <c r="E20" s="222"/>
      <c r="F20" s="223"/>
      <c r="G20" s="222"/>
      <c r="H20" s="223"/>
      <c r="I20" s="222">
        <f>SUMIF(F47:F57,A20,I47:I57)</f>
        <v>0</v>
      </c>
      <c r="J20" s="224"/>
    </row>
    <row r="21" spans="1:10" ht="23.25" customHeight="1" x14ac:dyDescent="0.2">
      <c r="A21" s="4"/>
      <c r="B21" s="74" t="s">
        <v>28</v>
      </c>
      <c r="C21" s="75"/>
      <c r="D21" s="76"/>
      <c r="E21" s="232"/>
      <c r="F21" s="241"/>
      <c r="G21" s="232"/>
      <c r="H21" s="241"/>
      <c r="I21" s="232">
        <f>SUM(I16:J20)</f>
        <v>0</v>
      </c>
      <c r="J21" s="233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30">
        <f>ZakladDPHSniVypocet</f>
        <v>0</v>
      </c>
      <c r="H23" s="231"/>
      <c r="I23" s="231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8">
        <f>ZakladDPHSni*SazbaDPH1/100</f>
        <v>0</v>
      </c>
      <c r="H24" s="229"/>
      <c r="I24" s="229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30">
        <f>ZakladDPHZaklVypocet</f>
        <v>0</v>
      </c>
      <c r="H25" s="231"/>
      <c r="I25" s="231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7">
        <f>ZakladDPHZakl*SazbaDPH2/100</f>
        <v>0</v>
      </c>
      <c r="H26" s="238"/>
      <c r="I26" s="238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9">
        <f>0</f>
        <v>0</v>
      </c>
      <c r="H27" s="239"/>
      <c r="I27" s="239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42">
        <f>ZakladDPHSniVypocet+ZakladDPHZaklVypocet</f>
        <v>0</v>
      </c>
      <c r="H28" s="242"/>
      <c r="I28" s="242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40">
        <f>ZakladDPHSni+DPHSni+ZakladDPHZakl+DPHZakl+Zaokrouhleni</f>
        <v>0</v>
      </c>
      <c r="H29" s="240"/>
      <c r="I29" s="240"/>
      <c r="J29" s="119" t="s">
        <v>55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43664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7" t="s">
        <v>2</v>
      </c>
      <c r="E35" s="227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">
      <c r="A39" s="97">
        <v>1</v>
      </c>
      <c r="B39" s="103"/>
      <c r="C39" s="210"/>
      <c r="D39" s="211"/>
      <c r="E39" s="211"/>
      <c r="F39" s="108">
        <f>' Pol'!AC110</f>
        <v>0</v>
      </c>
      <c r="G39" s="109">
        <f>' Pol'!AD110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12" t="s">
        <v>54</v>
      </c>
      <c r="C40" s="213"/>
      <c r="D40" s="213"/>
      <c r="E40" s="214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75" x14ac:dyDescent="0.25">
      <c r="B44" s="120" t="s">
        <v>56</v>
      </c>
    </row>
    <row r="46" spans="1:10" ht="25.5" customHeight="1" x14ac:dyDescent="0.2">
      <c r="A46" s="121"/>
      <c r="B46" s="125" t="s">
        <v>16</v>
      </c>
      <c r="C46" s="125" t="s">
        <v>5</v>
      </c>
      <c r="D46" s="126"/>
      <c r="E46" s="126"/>
      <c r="F46" s="129" t="s">
        <v>57</v>
      </c>
      <c r="G46" s="129"/>
      <c r="H46" s="129"/>
      <c r="I46" s="215" t="s">
        <v>28</v>
      </c>
      <c r="J46" s="215"/>
    </row>
    <row r="47" spans="1:10" ht="25.5" customHeight="1" x14ac:dyDescent="0.2">
      <c r="A47" s="122"/>
      <c r="B47" s="130" t="s">
        <v>58</v>
      </c>
      <c r="C47" s="217" t="s">
        <v>59</v>
      </c>
      <c r="D47" s="218"/>
      <c r="E47" s="218"/>
      <c r="F47" s="132" t="s">
        <v>23</v>
      </c>
      <c r="G47" s="133"/>
      <c r="H47" s="133"/>
      <c r="I47" s="216">
        <f>' Pol'!G8</f>
        <v>0</v>
      </c>
      <c r="J47" s="216"/>
    </row>
    <row r="48" spans="1:10" ht="25.5" customHeight="1" x14ac:dyDescent="0.2">
      <c r="A48" s="122"/>
      <c r="B48" s="124" t="s">
        <v>60</v>
      </c>
      <c r="C48" s="205" t="s">
        <v>61</v>
      </c>
      <c r="D48" s="206"/>
      <c r="E48" s="206"/>
      <c r="F48" s="134" t="s">
        <v>23</v>
      </c>
      <c r="G48" s="135"/>
      <c r="H48" s="135"/>
      <c r="I48" s="204">
        <f>' Pol'!G38</f>
        <v>0</v>
      </c>
      <c r="J48" s="204"/>
    </row>
    <row r="49" spans="1:10" ht="25.5" customHeight="1" x14ac:dyDescent="0.2">
      <c r="A49" s="122"/>
      <c r="B49" s="124" t="s">
        <v>62</v>
      </c>
      <c r="C49" s="205" t="s">
        <v>63</v>
      </c>
      <c r="D49" s="206"/>
      <c r="E49" s="206"/>
      <c r="F49" s="134" t="s">
        <v>23</v>
      </c>
      <c r="G49" s="135"/>
      <c r="H49" s="135"/>
      <c r="I49" s="204">
        <f>' Pol'!G41</f>
        <v>0</v>
      </c>
      <c r="J49" s="204"/>
    </row>
    <row r="50" spans="1:10" ht="25.5" customHeight="1" x14ac:dyDescent="0.2">
      <c r="A50" s="122"/>
      <c r="B50" s="124" t="s">
        <v>64</v>
      </c>
      <c r="C50" s="205" t="s">
        <v>65</v>
      </c>
      <c r="D50" s="206"/>
      <c r="E50" s="206"/>
      <c r="F50" s="134" t="s">
        <v>23</v>
      </c>
      <c r="G50" s="135"/>
      <c r="H50" s="135"/>
      <c r="I50" s="204">
        <f>' Pol'!G43</f>
        <v>0</v>
      </c>
      <c r="J50" s="204"/>
    </row>
    <row r="51" spans="1:10" ht="25.5" customHeight="1" x14ac:dyDescent="0.2">
      <c r="A51" s="122"/>
      <c r="B51" s="124" t="s">
        <v>66</v>
      </c>
      <c r="C51" s="205" t="s">
        <v>67</v>
      </c>
      <c r="D51" s="206"/>
      <c r="E51" s="206"/>
      <c r="F51" s="134" t="s">
        <v>23</v>
      </c>
      <c r="G51" s="135"/>
      <c r="H51" s="135"/>
      <c r="I51" s="204">
        <f>' Pol'!G62</f>
        <v>0</v>
      </c>
      <c r="J51" s="204"/>
    </row>
    <row r="52" spans="1:10" ht="25.5" customHeight="1" x14ac:dyDescent="0.2">
      <c r="A52" s="122"/>
      <c r="B52" s="124" t="s">
        <v>68</v>
      </c>
      <c r="C52" s="205" t="s">
        <v>69</v>
      </c>
      <c r="D52" s="206"/>
      <c r="E52" s="206"/>
      <c r="F52" s="134" t="s">
        <v>23</v>
      </c>
      <c r="G52" s="135"/>
      <c r="H52" s="135"/>
      <c r="I52" s="204">
        <f>' Pol'!G71</f>
        <v>0</v>
      </c>
      <c r="J52" s="204"/>
    </row>
    <row r="53" spans="1:10" ht="25.5" customHeight="1" x14ac:dyDescent="0.2">
      <c r="A53" s="122"/>
      <c r="B53" s="124" t="s">
        <v>70</v>
      </c>
      <c r="C53" s="205" t="s">
        <v>71</v>
      </c>
      <c r="D53" s="206"/>
      <c r="E53" s="206"/>
      <c r="F53" s="134" t="s">
        <v>23</v>
      </c>
      <c r="G53" s="135"/>
      <c r="H53" s="135"/>
      <c r="I53" s="204">
        <f>' Pol'!G78</f>
        <v>0</v>
      </c>
      <c r="J53" s="204"/>
    </row>
    <row r="54" spans="1:10" ht="25.5" customHeight="1" x14ac:dyDescent="0.2">
      <c r="A54" s="122"/>
      <c r="B54" s="124" t="s">
        <v>72</v>
      </c>
      <c r="C54" s="205" t="s">
        <v>73</v>
      </c>
      <c r="D54" s="206"/>
      <c r="E54" s="206"/>
      <c r="F54" s="134" t="s">
        <v>24</v>
      </c>
      <c r="G54" s="135"/>
      <c r="H54" s="135"/>
      <c r="I54" s="204">
        <f>' Pol'!G85</f>
        <v>0</v>
      </c>
      <c r="J54" s="204"/>
    </row>
    <row r="55" spans="1:10" ht="25.5" customHeight="1" x14ac:dyDescent="0.2">
      <c r="A55" s="122"/>
      <c r="B55" s="124" t="s">
        <v>74</v>
      </c>
      <c r="C55" s="205" t="s">
        <v>75</v>
      </c>
      <c r="D55" s="206"/>
      <c r="E55" s="206"/>
      <c r="F55" s="134" t="s">
        <v>24</v>
      </c>
      <c r="G55" s="135"/>
      <c r="H55" s="135"/>
      <c r="I55" s="204">
        <f>' Pol'!G91</f>
        <v>0</v>
      </c>
      <c r="J55" s="204"/>
    </row>
    <row r="56" spans="1:10" ht="25.5" customHeight="1" x14ac:dyDescent="0.2">
      <c r="A56" s="122"/>
      <c r="B56" s="124" t="s">
        <v>76</v>
      </c>
      <c r="C56" s="205" t="s">
        <v>77</v>
      </c>
      <c r="D56" s="206"/>
      <c r="E56" s="206"/>
      <c r="F56" s="134" t="s">
        <v>24</v>
      </c>
      <c r="G56" s="135"/>
      <c r="H56" s="135"/>
      <c r="I56" s="204">
        <f>' Pol'!G105</f>
        <v>0</v>
      </c>
      <c r="J56" s="204"/>
    </row>
    <row r="57" spans="1:10" ht="25.5" customHeight="1" x14ac:dyDescent="0.2">
      <c r="A57" s="122"/>
      <c r="B57" s="131" t="s">
        <v>78</v>
      </c>
      <c r="C57" s="208" t="s">
        <v>26</v>
      </c>
      <c r="D57" s="209"/>
      <c r="E57" s="209"/>
      <c r="F57" s="136" t="s">
        <v>78</v>
      </c>
      <c r="G57" s="137"/>
      <c r="H57" s="137"/>
      <c r="I57" s="207">
        <f>' Pol'!G107</f>
        <v>0</v>
      </c>
      <c r="J57" s="207"/>
    </row>
    <row r="58" spans="1:10" ht="25.5" customHeight="1" x14ac:dyDescent="0.2">
      <c r="A58" s="123"/>
      <c r="B58" s="127" t="s">
        <v>1</v>
      </c>
      <c r="C58" s="127"/>
      <c r="D58" s="128"/>
      <c r="E58" s="128"/>
      <c r="F58" s="138"/>
      <c r="G58" s="139"/>
      <c r="H58" s="139"/>
      <c r="I58" s="203">
        <f>SUM(I47:I57)</f>
        <v>0</v>
      </c>
      <c r="J58" s="203"/>
    </row>
    <row r="59" spans="1:10" x14ac:dyDescent="0.2">
      <c r="F59" s="140"/>
      <c r="G59" s="96"/>
      <c r="H59" s="140"/>
      <c r="I59" s="96"/>
      <c r="J59" s="96"/>
    </row>
    <row r="60" spans="1:10" x14ac:dyDescent="0.2">
      <c r="F60" s="140"/>
      <c r="G60" s="96"/>
      <c r="H60" s="140"/>
      <c r="I60" s="96"/>
      <c r="J60" s="96"/>
    </row>
    <row r="61" spans="1:10" x14ac:dyDescent="0.2">
      <c r="F61" s="140"/>
      <c r="G61" s="96"/>
      <c r="H61" s="140"/>
      <c r="I61" s="96"/>
      <c r="J61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8:J58"/>
    <mergeCell ref="I55:J55"/>
    <mergeCell ref="C55:E55"/>
    <mergeCell ref="I56:J56"/>
    <mergeCell ref="C56:E56"/>
    <mergeCell ref="I57:J57"/>
    <mergeCell ref="C57:E57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50" t="s">
        <v>6</v>
      </c>
      <c r="B1" s="250"/>
      <c r="C1" s="251"/>
      <c r="D1" s="250"/>
      <c r="E1" s="250"/>
      <c r="F1" s="250"/>
      <c r="G1" s="250"/>
    </row>
    <row r="2" spans="1:7" ht="24.95" customHeight="1" x14ac:dyDescent="0.2">
      <c r="A2" s="79" t="s">
        <v>41</v>
      </c>
      <c r="B2" s="78"/>
      <c r="C2" s="252"/>
      <c r="D2" s="252"/>
      <c r="E2" s="252"/>
      <c r="F2" s="252"/>
      <c r="G2" s="253"/>
    </row>
    <row r="3" spans="1:7" ht="24.95" hidden="1" customHeight="1" x14ac:dyDescent="0.2">
      <c r="A3" s="79" t="s">
        <v>7</v>
      </c>
      <c r="B3" s="78"/>
      <c r="C3" s="252"/>
      <c r="D3" s="252"/>
      <c r="E3" s="252"/>
      <c r="F3" s="252"/>
      <c r="G3" s="253"/>
    </row>
    <row r="4" spans="1:7" ht="24.95" hidden="1" customHeight="1" x14ac:dyDescent="0.2">
      <c r="A4" s="79" t="s">
        <v>8</v>
      </c>
      <c r="B4" s="78"/>
      <c r="C4" s="252"/>
      <c r="D4" s="252"/>
      <c r="E4" s="252"/>
      <c r="F4" s="252"/>
      <c r="G4" s="253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120"/>
  <sheetViews>
    <sheetView tabSelected="1" workbookViewId="0">
      <selection activeCell="AA12" sqref="AA12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54" t="s">
        <v>263</v>
      </c>
      <c r="B1" s="254"/>
      <c r="C1" s="254"/>
      <c r="D1" s="254"/>
      <c r="E1" s="254"/>
      <c r="F1" s="254"/>
      <c r="G1" s="254"/>
      <c r="AE1" t="s">
        <v>81</v>
      </c>
    </row>
    <row r="2" spans="1:60" ht="24.95" customHeight="1" x14ac:dyDescent="0.2">
      <c r="A2" s="145" t="s">
        <v>80</v>
      </c>
      <c r="B2" s="143"/>
      <c r="C2" s="255" t="s">
        <v>47</v>
      </c>
      <c r="D2" s="256"/>
      <c r="E2" s="256"/>
      <c r="F2" s="256"/>
      <c r="G2" s="257"/>
      <c r="AE2" t="s">
        <v>82</v>
      </c>
    </row>
    <row r="3" spans="1:60" ht="24.95" customHeight="1" x14ac:dyDescent="0.2">
      <c r="A3" s="146" t="s">
        <v>7</v>
      </c>
      <c r="B3" s="144"/>
      <c r="C3" s="258" t="s">
        <v>43</v>
      </c>
      <c r="D3" s="259"/>
      <c r="E3" s="259"/>
      <c r="F3" s="259"/>
      <c r="G3" s="260"/>
      <c r="AE3" t="s">
        <v>83</v>
      </c>
    </row>
    <row r="4" spans="1:60" ht="24.95" hidden="1" customHeight="1" x14ac:dyDescent="0.2">
      <c r="A4" s="146" t="s">
        <v>8</v>
      </c>
      <c r="B4" s="144"/>
      <c r="C4" s="258"/>
      <c r="D4" s="259"/>
      <c r="E4" s="259"/>
      <c r="F4" s="259"/>
      <c r="G4" s="260"/>
      <c r="AE4" t="s">
        <v>84</v>
      </c>
    </row>
    <row r="5" spans="1:60" hidden="1" x14ac:dyDescent="0.2">
      <c r="A5" s="147" t="s">
        <v>85</v>
      </c>
      <c r="B5" s="148"/>
      <c r="C5" s="149"/>
      <c r="D5" s="150"/>
      <c r="E5" s="150"/>
      <c r="F5" s="150"/>
      <c r="G5" s="151"/>
      <c r="AE5" t="s">
        <v>86</v>
      </c>
    </row>
    <row r="7" spans="1:60" ht="38.25" x14ac:dyDescent="0.2">
      <c r="A7" s="156" t="s">
        <v>87</v>
      </c>
      <c r="B7" s="157" t="s">
        <v>88</v>
      </c>
      <c r="C7" s="157" t="s">
        <v>89</v>
      </c>
      <c r="D7" s="156" t="s">
        <v>90</v>
      </c>
      <c r="E7" s="156" t="s">
        <v>91</v>
      </c>
      <c r="F7" s="152" t="s">
        <v>92</v>
      </c>
      <c r="G7" s="175" t="s">
        <v>28</v>
      </c>
      <c r="H7" s="176" t="s">
        <v>29</v>
      </c>
      <c r="I7" s="176" t="s">
        <v>93</v>
      </c>
      <c r="J7" s="176" t="s">
        <v>30</v>
      </c>
      <c r="K7" s="176" t="s">
        <v>94</v>
      </c>
      <c r="L7" s="176" t="s">
        <v>95</v>
      </c>
      <c r="M7" s="176" t="s">
        <v>96</v>
      </c>
      <c r="N7" s="176" t="s">
        <v>97</v>
      </c>
      <c r="O7" s="176" t="s">
        <v>98</v>
      </c>
      <c r="P7" s="176" t="s">
        <v>99</v>
      </c>
      <c r="Q7" s="176" t="s">
        <v>100</v>
      </c>
      <c r="R7" s="176" t="s">
        <v>101</v>
      </c>
      <c r="S7" s="176" t="s">
        <v>102</v>
      </c>
      <c r="T7" s="176" t="s">
        <v>103</v>
      </c>
      <c r="U7" s="159" t="s">
        <v>104</v>
      </c>
    </row>
    <row r="8" spans="1:60" x14ac:dyDescent="0.2">
      <c r="A8" s="177" t="s">
        <v>105</v>
      </c>
      <c r="B8" s="178" t="s">
        <v>58</v>
      </c>
      <c r="C8" s="179" t="s">
        <v>59</v>
      </c>
      <c r="D8" s="180"/>
      <c r="E8" s="181"/>
      <c r="F8" s="182"/>
      <c r="G8" s="182">
        <f>SUMIF(AE9:AE37,"&lt;&gt;NOR",G9:G37)</f>
        <v>0</v>
      </c>
      <c r="H8" s="182"/>
      <c r="I8" s="182">
        <f>SUM(I9:I37)</f>
        <v>0</v>
      </c>
      <c r="J8" s="182"/>
      <c r="K8" s="182">
        <f>SUM(K9:K37)</f>
        <v>0</v>
      </c>
      <c r="L8" s="182"/>
      <c r="M8" s="182">
        <f>SUM(M9:M37)</f>
        <v>0</v>
      </c>
      <c r="N8" s="158"/>
      <c r="O8" s="158">
        <f>SUM(O9:O37)</f>
        <v>1.883E-2</v>
      </c>
      <c r="P8" s="158"/>
      <c r="Q8" s="158">
        <f>SUM(Q9:Q37)</f>
        <v>0</v>
      </c>
      <c r="R8" s="158"/>
      <c r="S8" s="158"/>
      <c r="T8" s="177"/>
      <c r="U8" s="158">
        <f>SUM(U9:U37)</f>
        <v>81.470000000000013</v>
      </c>
      <c r="AE8" t="s">
        <v>106</v>
      </c>
    </row>
    <row r="9" spans="1:60" outlineLevel="1" x14ac:dyDescent="0.2">
      <c r="A9" s="154">
        <v>1</v>
      </c>
      <c r="B9" s="160" t="s">
        <v>107</v>
      </c>
      <c r="C9" s="195" t="s">
        <v>108</v>
      </c>
      <c r="D9" s="162" t="s">
        <v>109</v>
      </c>
      <c r="E9" s="169">
        <v>35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21</v>
      </c>
      <c r="M9" s="173">
        <f>G9*(1+L9/100)</f>
        <v>0</v>
      </c>
      <c r="N9" s="163">
        <v>5.0000000000000002E-5</v>
      </c>
      <c r="O9" s="163">
        <f>ROUND(E9*N9,5)</f>
        <v>1.75E-3</v>
      </c>
      <c r="P9" s="163">
        <v>0</v>
      </c>
      <c r="Q9" s="163">
        <f>ROUND(E9*P9,5)</f>
        <v>0</v>
      </c>
      <c r="R9" s="163"/>
      <c r="S9" s="163"/>
      <c r="T9" s="164">
        <v>0.20200000000000001</v>
      </c>
      <c r="U9" s="163">
        <f>ROUND(E9*T9,2)</f>
        <v>7.07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110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ht="22.5" outlineLevel="1" x14ac:dyDescent="0.2">
      <c r="A10" s="154">
        <v>2</v>
      </c>
      <c r="B10" s="160" t="s">
        <v>111</v>
      </c>
      <c r="C10" s="195" t="s">
        <v>112</v>
      </c>
      <c r="D10" s="162" t="s">
        <v>113</v>
      </c>
      <c r="E10" s="169">
        <v>2</v>
      </c>
      <c r="F10" s="172"/>
      <c r="G10" s="173">
        <f>ROUND(E10*F10,2)</f>
        <v>0</v>
      </c>
      <c r="H10" s="172"/>
      <c r="I10" s="173">
        <f>ROUND(E10*H10,2)</f>
        <v>0</v>
      </c>
      <c r="J10" s="172"/>
      <c r="K10" s="173">
        <f>ROUND(E10*J10,2)</f>
        <v>0</v>
      </c>
      <c r="L10" s="173">
        <v>21</v>
      </c>
      <c r="M10" s="173">
        <f>G10*(1+L10/100)</f>
        <v>0</v>
      </c>
      <c r="N10" s="163">
        <v>3.0400000000000002E-3</v>
      </c>
      <c r="O10" s="163">
        <f>ROUND(E10*N10,5)</f>
        <v>6.0800000000000003E-3</v>
      </c>
      <c r="P10" s="163">
        <v>0</v>
      </c>
      <c r="Q10" s="163">
        <f>ROUND(E10*P10,5)</f>
        <v>0</v>
      </c>
      <c r="R10" s="163"/>
      <c r="S10" s="163"/>
      <c r="T10" s="164">
        <v>5.18</v>
      </c>
      <c r="U10" s="163">
        <f>ROUND(E10*T10,2)</f>
        <v>10.36</v>
      </c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110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54">
        <v>3</v>
      </c>
      <c r="B11" s="160" t="s">
        <v>114</v>
      </c>
      <c r="C11" s="195" t="s">
        <v>115</v>
      </c>
      <c r="D11" s="162" t="s">
        <v>113</v>
      </c>
      <c r="E11" s="169">
        <v>2</v>
      </c>
      <c r="F11" s="172"/>
      <c r="G11" s="173">
        <f>ROUND(E11*F11,2)</f>
        <v>0</v>
      </c>
      <c r="H11" s="172"/>
      <c r="I11" s="173">
        <f>ROUND(E11*H11,2)</f>
        <v>0</v>
      </c>
      <c r="J11" s="172"/>
      <c r="K11" s="173">
        <f>ROUND(E11*J11,2)</f>
        <v>0</v>
      </c>
      <c r="L11" s="173">
        <v>21</v>
      </c>
      <c r="M11" s="173">
        <f>G11*(1+L11/100)</f>
        <v>0</v>
      </c>
      <c r="N11" s="163">
        <v>0</v>
      </c>
      <c r="O11" s="163">
        <f>ROUND(E11*N11,5)</f>
        <v>0</v>
      </c>
      <c r="P11" s="163">
        <v>0</v>
      </c>
      <c r="Q11" s="163">
        <f>ROUND(E11*P11,5)</f>
        <v>0</v>
      </c>
      <c r="R11" s="163"/>
      <c r="S11" s="163"/>
      <c r="T11" s="164">
        <v>2.7639999999999998</v>
      </c>
      <c r="U11" s="163">
        <f>ROUND(E11*T11,2)</f>
        <v>5.53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110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54">
        <v>4</v>
      </c>
      <c r="B12" s="160" t="s">
        <v>116</v>
      </c>
      <c r="C12" s="195" t="s">
        <v>117</v>
      </c>
      <c r="D12" s="162" t="s">
        <v>118</v>
      </c>
      <c r="E12" s="169">
        <v>22.75</v>
      </c>
      <c r="F12" s="172"/>
      <c r="G12" s="173">
        <f>ROUND(E12*F12,2)</f>
        <v>0</v>
      </c>
      <c r="H12" s="172"/>
      <c r="I12" s="173">
        <f>ROUND(E12*H12,2)</f>
        <v>0</v>
      </c>
      <c r="J12" s="172"/>
      <c r="K12" s="173">
        <f>ROUND(E12*J12,2)</f>
        <v>0</v>
      </c>
      <c r="L12" s="173">
        <v>21</v>
      </c>
      <c r="M12" s="173">
        <f>G12*(1+L12/100)</f>
        <v>0</v>
      </c>
      <c r="N12" s="163">
        <v>0</v>
      </c>
      <c r="O12" s="163">
        <f>ROUND(E12*N12,5)</f>
        <v>0</v>
      </c>
      <c r="P12" s="163">
        <v>0</v>
      </c>
      <c r="Q12" s="163">
        <f>ROUND(E12*P12,5)</f>
        <v>0</v>
      </c>
      <c r="R12" s="163"/>
      <c r="S12" s="163"/>
      <c r="T12" s="164">
        <v>1.34E-2</v>
      </c>
      <c r="U12" s="163">
        <f>ROUND(E12*T12,2)</f>
        <v>0.3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119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54"/>
      <c r="B13" s="160"/>
      <c r="C13" s="196" t="s">
        <v>120</v>
      </c>
      <c r="D13" s="165"/>
      <c r="E13" s="170">
        <v>22.75</v>
      </c>
      <c r="F13" s="173"/>
      <c r="G13" s="173"/>
      <c r="H13" s="173"/>
      <c r="I13" s="173"/>
      <c r="J13" s="173"/>
      <c r="K13" s="173"/>
      <c r="L13" s="173"/>
      <c r="M13" s="173"/>
      <c r="N13" s="163"/>
      <c r="O13" s="163"/>
      <c r="P13" s="163"/>
      <c r="Q13" s="163"/>
      <c r="R13" s="163"/>
      <c r="S13" s="163"/>
      <c r="T13" s="164"/>
      <c r="U13" s="163"/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121</v>
      </c>
      <c r="AF13" s="153">
        <v>0</v>
      </c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54">
        <v>5</v>
      </c>
      <c r="B14" s="160" t="s">
        <v>122</v>
      </c>
      <c r="C14" s="195" t="s">
        <v>123</v>
      </c>
      <c r="D14" s="162" t="s">
        <v>118</v>
      </c>
      <c r="E14" s="169">
        <v>97.5</v>
      </c>
      <c r="F14" s="172"/>
      <c r="G14" s="173">
        <f>ROUND(E14*F14,2)</f>
        <v>0</v>
      </c>
      <c r="H14" s="172"/>
      <c r="I14" s="173">
        <f>ROUND(E14*H14,2)</f>
        <v>0</v>
      </c>
      <c r="J14" s="172"/>
      <c r="K14" s="173">
        <f>ROUND(E14*J14,2)</f>
        <v>0</v>
      </c>
      <c r="L14" s="173">
        <v>21</v>
      </c>
      <c r="M14" s="173">
        <f>G14*(1+L14/100)</f>
        <v>0</v>
      </c>
      <c r="N14" s="163">
        <v>0</v>
      </c>
      <c r="O14" s="163">
        <f>ROUND(E14*N14,5)</f>
        <v>0</v>
      </c>
      <c r="P14" s="163">
        <v>0</v>
      </c>
      <c r="Q14" s="163">
        <f>ROUND(E14*P14,5)</f>
        <v>0</v>
      </c>
      <c r="R14" s="163"/>
      <c r="S14" s="163"/>
      <c r="T14" s="164">
        <v>0.11</v>
      </c>
      <c r="U14" s="163">
        <f>ROUND(E14*T14,2)</f>
        <v>10.73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119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54"/>
      <c r="B15" s="160"/>
      <c r="C15" s="196" t="s">
        <v>124</v>
      </c>
      <c r="D15" s="165"/>
      <c r="E15" s="170">
        <v>97.5</v>
      </c>
      <c r="F15" s="173"/>
      <c r="G15" s="173"/>
      <c r="H15" s="173"/>
      <c r="I15" s="173"/>
      <c r="J15" s="173"/>
      <c r="K15" s="173"/>
      <c r="L15" s="173"/>
      <c r="M15" s="173"/>
      <c r="N15" s="163"/>
      <c r="O15" s="163"/>
      <c r="P15" s="163"/>
      <c r="Q15" s="163"/>
      <c r="R15" s="163"/>
      <c r="S15" s="163"/>
      <c r="T15" s="164"/>
      <c r="U15" s="163"/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121</v>
      </c>
      <c r="AF15" s="153">
        <v>0</v>
      </c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ht="22.5" outlineLevel="1" x14ac:dyDescent="0.2">
      <c r="A16" s="154">
        <v>6</v>
      </c>
      <c r="B16" s="160" t="s">
        <v>125</v>
      </c>
      <c r="C16" s="195" t="s">
        <v>126</v>
      </c>
      <c r="D16" s="162" t="s">
        <v>118</v>
      </c>
      <c r="E16" s="169">
        <v>9.5120000000000005</v>
      </c>
      <c r="F16" s="172"/>
      <c r="G16" s="173">
        <f>ROUND(E16*F16,2)</f>
        <v>0</v>
      </c>
      <c r="H16" s="172"/>
      <c r="I16" s="173">
        <f>ROUND(E16*H16,2)</f>
        <v>0</v>
      </c>
      <c r="J16" s="172"/>
      <c r="K16" s="173">
        <f>ROUND(E16*J16,2)</f>
        <v>0</v>
      </c>
      <c r="L16" s="173">
        <v>21</v>
      </c>
      <c r="M16" s="173">
        <f>G16*(1+L16/100)</f>
        <v>0</v>
      </c>
      <c r="N16" s="163">
        <v>0</v>
      </c>
      <c r="O16" s="163">
        <f>ROUND(E16*N16,5)</f>
        <v>0</v>
      </c>
      <c r="P16" s="163">
        <v>0</v>
      </c>
      <c r="Q16" s="163">
        <f>ROUND(E16*P16,5)</f>
        <v>0</v>
      </c>
      <c r="R16" s="163"/>
      <c r="S16" s="163"/>
      <c r="T16" s="164">
        <v>0.23</v>
      </c>
      <c r="U16" s="163">
        <f>ROUND(E16*T16,2)</f>
        <v>2.19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119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54"/>
      <c r="B17" s="160"/>
      <c r="C17" s="196" t="s">
        <v>127</v>
      </c>
      <c r="D17" s="165"/>
      <c r="E17" s="170">
        <v>5.7119999999999997</v>
      </c>
      <c r="F17" s="173"/>
      <c r="G17" s="173"/>
      <c r="H17" s="173"/>
      <c r="I17" s="173"/>
      <c r="J17" s="173"/>
      <c r="K17" s="173"/>
      <c r="L17" s="173"/>
      <c r="M17" s="173"/>
      <c r="N17" s="163"/>
      <c r="O17" s="163"/>
      <c r="P17" s="163"/>
      <c r="Q17" s="163"/>
      <c r="R17" s="163"/>
      <c r="S17" s="163"/>
      <c r="T17" s="164"/>
      <c r="U17" s="163"/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121</v>
      </c>
      <c r="AF17" s="153">
        <v>0</v>
      </c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 x14ac:dyDescent="0.2">
      <c r="A18" s="154"/>
      <c r="B18" s="160"/>
      <c r="C18" s="196" t="s">
        <v>128</v>
      </c>
      <c r="D18" s="165"/>
      <c r="E18" s="170">
        <v>1.8</v>
      </c>
      <c r="F18" s="173"/>
      <c r="G18" s="173"/>
      <c r="H18" s="173"/>
      <c r="I18" s="173"/>
      <c r="J18" s="173"/>
      <c r="K18" s="173"/>
      <c r="L18" s="173"/>
      <c r="M18" s="173"/>
      <c r="N18" s="163"/>
      <c r="O18" s="163"/>
      <c r="P18" s="163"/>
      <c r="Q18" s="163"/>
      <c r="R18" s="163"/>
      <c r="S18" s="163"/>
      <c r="T18" s="164"/>
      <c r="U18" s="163"/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121</v>
      </c>
      <c r="AF18" s="153">
        <v>0</v>
      </c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54"/>
      <c r="B19" s="160"/>
      <c r="C19" s="196" t="s">
        <v>129</v>
      </c>
      <c r="D19" s="165"/>
      <c r="E19" s="170">
        <v>2</v>
      </c>
      <c r="F19" s="173"/>
      <c r="G19" s="173"/>
      <c r="H19" s="173"/>
      <c r="I19" s="173"/>
      <c r="J19" s="173"/>
      <c r="K19" s="173"/>
      <c r="L19" s="173"/>
      <c r="M19" s="173"/>
      <c r="N19" s="163"/>
      <c r="O19" s="163"/>
      <c r="P19" s="163"/>
      <c r="Q19" s="163"/>
      <c r="R19" s="163"/>
      <c r="S19" s="163"/>
      <c r="T19" s="164"/>
      <c r="U19" s="163"/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121</v>
      </c>
      <c r="AF19" s="153">
        <v>0</v>
      </c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54">
        <v>7</v>
      </c>
      <c r="B20" s="160" t="s">
        <v>130</v>
      </c>
      <c r="C20" s="195" t="s">
        <v>131</v>
      </c>
      <c r="D20" s="162" t="s">
        <v>118</v>
      </c>
      <c r="E20" s="169">
        <v>9</v>
      </c>
      <c r="F20" s="172"/>
      <c r="G20" s="173">
        <f>ROUND(E20*F20,2)</f>
        <v>0</v>
      </c>
      <c r="H20" s="172"/>
      <c r="I20" s="173">
        <f>ROUND(E20*H20,2)</f>
        <v>0</v>
      </c>
      <c r="J20" s="172"/>
      <c r="K20" s="173">
        <f>ROUND(E20*J20,2)</f>
        <v>0</v>
      </c>
      <c r="L20" s="173">
        <v>21</v>
      </c>
      <c r="M20" s="173">
        <f>G20*(1+L20/100)</f>
        <v>0</v>
      </c>
      <c r="N20" s="163">
        <v>0</v>
      </c>
      <c r="O20" s="163">
        <f>ROUND(E20*N20,5)</f>
        <v>0</v>
      </c>
      <c r="P20" s="163">
        <v>0</v>
      </c>
      <c r="Q20" s="163">
        <f>ROUND(E20*P20,5)</f>
        <v>0</v>
      </c>
      <c r="R20" s="163"/>
      <c r="S20" s="163"/>
      <c r="T20" s="164">
        <v>3.1309999999999998</v>
      </c>
      <c r="U20" s="163">
        <f>ROUND(E20*T20,2)</f>
        <v>28.18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119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54"/>
      <c r="B21" s="160"/>
      <c r="C21" s="196" t="s">
        <v>132</v>
      </c>
      <c r="D21" s="165"/>
      <c r="E21" s="170">
        <v>9</v>
      </c>
      <c r="F21" s="173"/>
      <c r="G21" s="173"/>
      <c r="H21" s="173"/>
      <c r="I21" s="173"/>
      <c r="J21" s="173"/>
      <c r="K21" s="173"/>
      <c r="L21" s="173"/>
      <c r="M21" s="173"/>
      <c r="N21" s="163"/>
      <c r="O21" s="163"/>
      <c r="P21" s="163"/>
      <c r="Q21" s="163"/>
      <c r="R21" s="163"/>
      <c r="S21" s="163"/>
      <c r="T21" s="164"/>
      <c r="U21" s="163"/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121</v>
      </c>
      <c r="AF21" s="153">
        <v>0</v>
      </c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54">
        <v>8</v>
      </c>
      <c r="B22" s="160" t="s">
        <v>133</v>
      </c>
      <c r="C22" s="195" t="s">
        <v>134</v>
      </c>
      <c r="D22" s="162" t="s">
        <v>118</v>
      </c>
      <c r="E22" s="169">
        <v>138.76</v>
      </c>
      <c r="F22" s="172"/>
      <c r="G22" s="173">
        <f>ROUND(E22*F22,2)</f>
        <v>0</v>
      </c>
      <c r="H22" s="172"/>
      <c r="I22" s="173">
        <f>ROUND(E22*H22,2)</f>
        <v>0</v>
      </c>
      <c r="J22" s="172"/>
      <c r="K22" s="173">
        <f>ROUND(E22*J22,2)</f>
        <v>0</v>
      </c>
      <c r="L22" s="173">
        <v>21</v>
      </c>
      <c r="M22" s="173">
        <f>G22*(1+L22/100)</f>
        <v>0</v>
      </c>
      <c r="N22" s="163">
        <v>0</v>
      </c>
      <c r="O22" s="163">
        <f>ROUND(E22*N22,5)</f>
        <v>0</v>
      </c>
      <c r="P22" s="163">
        <v>0</v>
      </c>
      <c r="Q22" s="163">
        <f>ROUND(E22*P22,5)</f>
        <v>0</v>
      </c>
      <c r="R22" s="163"/>
      <c r="S22" s="163"/>
      <c r="T22" s="164">
        <v>1.0999999999999999E-2</v>
      </c>
      <c r="U22" s="163">
        <f>ROUND(E22*T22,2)</f>
        <v>1.53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119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54"/>
      <c r="B23" s="160"/>
      <c r="C23" s="196" t="s">
        <v>135</v>
      </c>
      <c r="D23" s="165"/>
      <c r="E23" s="170">
        <v>138.76</v>
      </c>
      <c r="F23" s="173"/>
      <c r="G23" s="173"/>
      <c r="H23" s="173"/>
      <c r="I23" s="173"/>
      <c r="J23" s="173"/>
      <c r="K23" s="173"/>
      <c r="L23" s="173"/>
      <c r="M23" s="173"/>
      <c r="N23" s="163"/>
      <c r="O23" s="163"/>
      <c r="P23" s="163"/>
      <c r="Q23" s="163"/>
      <c r="R23" s="163"/>
      <c r="S23" s="163"/>
      <c r="T23" s="164"/>
      <c r="U23" s="163"/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121</v>
      </c>
      <c r="AF23" s="153">
        <v>0</v>
      </c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54">
        <v>9</v>
      </c>
      <c r="B24" s="160" t="s">
        <v>136</v>
      </c>
      <c r="C24" s="195" t="s">
        <v>137</v>
      </c>
      <c r="D24" s="162" t="s">
        <v>118</v>
      </c>
      <c r="E24" s="169">
        <v>8.25</v>
      </c>
      <c r="F24" s="172"/>
      <c r="G24" s="173">
        <f>ROUND(E24*F24,2)</f>
        <v>0</v>
      </c>
      <c r="H24" s="172"/>
      <c r="I24" s="173">
        <f>ROUND(E24*H24,2)</f>
        <v>0</v>
      </c>
      <c r="J24" s="172"/>
      <c r="K24" s="173">
        <f>ROUND(E24*J24,2)</f>
        <v>0</v>
      </c>
      <c r="L24" s="173">
        <v>21</v>
      </c>
      <c r="M24" s="173">
        <f>G24*(1+L24/100)</f>
        <v>0</v>
      </c>
      <c r="N24" s="163">
        <v>0</v>
      </c>
      <c r="O24" s="163">
        <f>ROUND(E24*N24,5)</f>
        <v>0</v>
      </c>
      <c r="P24" s="163">
        <v>0</v>
      </c>
      <c r="Q24" s="163">
        <f>ROUND(E24*P24,5)</f>
        <v>0</v>
      </c>
      <c r="R24" s="163"/>
      <c r="S24" s="163"/>
      <c r="T24" s="164">
        <v>6.2E-2</v>
      </c>
      <c r="U24" s="163">
        <f>ROUND(E24*T24,2)</f>
        <v>0.51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119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54"/>
      <c r="B25" s="160"/>
      <c r="C25" s="196" t="s">
        <v>138</v>
      </c>
      <c r="D25" s="165"/>
      <c r="E25" s="170">
        <v>8.25</v>
      </c>
      <c r="F25" s="173"/>
      <c r="G25" s="173"/>
      <c r="H25" s="173"/>
      <c r="I25" s="173"/>
      <c r="J25" s="173"/>
      <c r="K25" s="173"/>
      <c r="L25" s="173"/>
      <c r="M25" s="173"/>
      <c r="N25" s="163"/>
      <c r="O25" s="163"/>
      <c r="P25" s="163"/>
      <c r="Q25" s="163"/>
      <c r="R25" s="163"/>
      <c r="S25" s="163"/>
      <c r="T25" s="164"/>
      <c r="U25" s="163"/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121</v>
      </c>
      <c r="AF25" s="153">
        <v>0</v>
      </c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54">
        <v>10</v>
      </c>
      <c r="B26" s="160" t="s">
        <v>139</v>
      </c>
      <c r="C26" s="195" t="s">
        <v>140</v>
      </c>
      <c r="D26" s="162" t="s">
        <v>141</v>
      </c>
      <c r="E26" s="169">
        <v>233.11679999999998</v>
      </c>
      <c r="F26" s="172"/>
      <c r="G26" s="173">
        <f>ROUND(E26*F26,2)</f>
        <v>0</v>
      </c>
      <c r="H26" s="172"/>
      <c r="I26" s="173">
        <f>ROUND(E26*H26,2)</f>
        <v>0</v>
      </c>
      <c r="J26" s="172"/>
      <c r="K26" s="173">
        <f>ROUND(E26*J26,2)</f>
        <v>0</v>
      </c>
      <c r="L26" s="173">
        <v>21</v>
      </c>
      <c r="M26" s="173">
        <f>G26*(1+L26/100)</f>
        <v>0</v>
      </c>
      <c r="N26" s="163">
        <v>0</v>
      </c>
      <c r="O26" s="163">
        <f>ROUND(E26*N26,5)</f>
        <v>0</v>
      </c>
      <c r="P26" s="163">
        <v>0</v>
      </c>
      <c r="Q26" s="163">
        <f>ROUND(E26*P26,5)</f>
        <v>0</v>
      </c>
      <c r="R26" s="163"/>
      <c r="S26" s="163"/>
      <c r="T26" s="164">
        <v>0</v>
      </c>
      <c r="U26" s="163">
        <f>ROUND(E26*T26,2)</f>
        <v>0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119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54"/>
      <c r="B27" s="160"/>
      <c r="C27" s="196" t="s">
        <v>142</v>
      </c>
      <c r="D27" s="165"/>
      <c r="E27" s="170">
        <v>233.11680000000001</v>
      </c>
      <c r="F27" s="173"/>
      <c r="G27" s="173"/>
      <c r="H27" s="173"/>
      <c r="I27" s="173"/>
      <c r="J27" s="173"/>
      <c r="K27" s="173"/>
      <c r="L27" s="173"/>
      <c r="M27" s="173"/>
      <c r="N27" s="163"/>
      <c r="O27" s="163"/>
      <c r="P27" s="163"/>
      <c r="Q27" s="163"/>
      <c r="R27" s="163"/>
      <c r="S27" s="163"/>
      <c r="T27" s="164"/>
      <c r="U27" s="163"/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121</v>
      </c>
      <c r="AF27" s="153">
        <v>0</v>
      </c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54">
        <v>11</v>
      </c>
      <c r="B28" s="160" t="s">
        <v>143</v>
      </c>
      <c r="C28" s="195" t="s">
        <v>144</v>
      </c>
      <c r="D28" s="162" t="s">
        <v>118</v>
      </c>
      <c r="E28" s="169">
        <v>4.5759999999999996</v>
      </c>
      <c r="F28" s="172"/>
      <c r="G28" s="173">
        <f>ROUND(E28*F28,2)</f>
        <v>0</v>
      </c>
      <c r="H28" s="172"/>
      <c r="I28" s="173">
        <f>ROUND(E28*H28,2)</f>
        <v>0</v>
      </c>
      <c r="J28" s="172"/>
      <c r="K28" s="173">
        <f>ROUND(E28*J28,2)</f>
        <v>0</v>
      </c>
      <c r="L28" s="173">
        <v>21</v>
      </c>
      <c r="M28" s="173">
        <f>G28*(1+L28/100)</f>
        <v>0</v>
      </c>
      <c r="N28" s="163">
        <v>0</v>
      </c>
      <c r="O28" s="163">
        <f>ROUND(E28*N28,5)</f>
        <v>0</v>
      </c>
      <c r="P28" s="163">
        <v>0</v>
      </c>
      <c r="Q28" s="163">
        <f>ROUND(E28*P28,5)</f>
        <v>0</v>
      </c>
      <c r="R28" s="163"/>
      <c r="S28" s="163"/>
      <c r="T28" s="164">
        <v>1.587</v>
      </c>
      <c r="U28" s="163">
        <f>ROUND(E28*T28,2)</f>
        <v>7.26</v>
      </c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119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54"/>
      <c r="B29" s="160"/>
      <c r="C29" s="196" t="s">
        <v>145</v>
      </c>
      <c r="D29" s="165"/>
      <c r="E29" s="170">
        <v>4.5759999999999996</v>
      </c>
      <c r="F29" s="173"/>
      <c r="G29" s="173"/>
      <c r="H29" s="173"/>
      <c r="I29" s="173"/>
      <c r="J29" s="173"/>
      <c r="K29" s="173"/>
      <c r="L29" s="173"/>
      <c r="M29" s="173"/>
      <c r="N29" s="163"/>
      <c r="O29" s="163"/>
      <c r="P29" s="163"/>
      <c r="Q29" s="163"/>
      <c r="R29" s="163"/>
      <c r="S29" s="163"/>
      <c r="T29" s="164"/>
      <c r="U29" s="163"/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121</v>
      </c>
      <c r="AF29" s="153">
        <v>0</v>
      </c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54">
        <v>12</v>
      </c>
      <c r="B30" s="160" t="s">
        <v>146</v>
      </c>
      <c r="C30" s="195" t="s">
        <v>147</v>
      </c>
      <c r="D30" s="162" t="s">
        <v>148</v>
      </c>
      <c r="E30" s="169">
        <v>4.7560000000000002</v>
      </c>
      <c r="F30" s="172"/>
      <c r="G30" s="173">
        <f>ROUND(E30*F30,2)</f>
        <v>0</v>
      </c>
      <c r="H30" s="172"/>
      <c r="I30" s="173">
        <f>ROUND(E30*H30,2)</f>
        <v>0</v>
      </c>
      <c r="J30" s="172"/>
      <c r="K30" s="173">
        <f>ROUND(E30*J30,2)</f>
        <v>0</v>
      </c>
      <c r="L30" s="173">
        <v>21</v>
      </c>
      <c r="M30" s="173">
        <f>G30*(1+L30/100)</f>
        <v>0</v>
      </c>
      <c r="N30" s="163">
        <v>0</v>
      </c>
      <c r="O30" s="163">
        <f>ROUND(E30*N30,5)</f>
        <v>0</v>
      </c>
      <c r="P30" s="163">
        <v>0</v>
      </c>
      <c r="Q30" s="163">
        <f>ROUND(E30*P30,5)</f>
        <v>0</v>
      </c>
      <c r="R30" s="163"/>
      <c r="S30" s="163"/>
      <c r="T30" s="164">
        <v>0.01</v>
      </c>
      <c r="U30" s="163">
        <f>ROUND(E30*T30,2)</f>
        <v>0.05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119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54">
        <v>13</v>
      </c>
      <c r="B31" s="160" t="s">
        <v>149</v>
      </c>
      <c r="C31" s="195" t="s">
        <v>150</v>
      </c>
      <c r="D31" s="162" t="s">
        <v>109</v>
      </c>
      <c r="E31" s="169">
        <v>55.5</v>
      </c>
      <c r="F31" s="172"/>
      <c r="G31" s="173">
        <f>ROUND(E31*F31,2)</f>
        <v>0</v>
      </c>
      <c r="H31" s="172"/>
      <c r="I31" s="173">
        <f>ROUND(E31*H31,2)</f>
        <v>0</v>
      </c>
      <c r="J31" s="172"/>
      <c r="K31" s="173">
        <f>ROUND(E31*J31,2)</f>
        <v>0</v>
      </c>
      <c r="L31" s="173">
        <v>21</v>
      </c>
      <c r="M31" s="173">
        <f>G31*(1+L31/100)</f>
        <v>0</v>
      </c>
      <c r="N31" s="163">
        <v>0</v>
      </c>
      <c r="O31" s="163">
        <f>ROUND(E31*N31,5)</f>
        <v>0</v>
      </c>
      <c r="P31" s="163">
        <v>0</v>
      </c>
      <c r="Q31" s="163">
        <f>ROUND(E31*P31,5)</f>
        <v>0</v>
      </c>
      <c r="R31" s="163"/>
      <c r="S31" s="163"/>
      <c r="T31" s="164">
        <v>1.7999999999999999E-2</v>
      </c>
      <c r="U31" s="163">
        <f>ROUND(E31*T31,2)</f>
        <v>1</v>
      </c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119</v>
      </c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54"/>
      <c r="B32" s="160"/>
      <c r="C32" s="196" t="s">
        <v>151</v>
      </c>
      <c r="D32" s="165"/>
      <c r="E32" s="170">
        <v>55.5</v>
      </c>
      <c r="F32" s="173"/>
      <c r="G32" s="173"/>
      <c r="H32" s="173"/>
      <c r="I32" s="173"/>
      <c r="J32" s="173"/>
      <c r="K32" s="173"/>
      <c r="L32" s="173"/>
      <c r="M32" s="173"/>
      <c r="N32" s="163"/>
      <c r="O32" s="163"/>
      <c r="P32" s="163"/>
      <c r="Q32" s="163"/>
      <c r="R32" s="163"/>
      <c r="S32" s="163"/>
      <c r="T32" s="164"/>
      <c r="U32" s="163"/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121</v>
      </c>
      <c r="AF32" s="153">
        <v>0</v>
      </c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54">
        <v>14</v>
      </c>
      <c r="B33" s="160" t="s">
        <v>152</v>
      </c>
      <c r="C33" s="195" t="s">
        <v>153</v>
      </c>
      <c r="D33" s="162" t="s">
        <v>109</v>
      </c>
      <c r="E33" s="169">
        <v>55</v>
      </c>
      <c r="F33" s="172"/>
      <c r="G33" s="173">
        <f>ROUND(E33*F33,2)</f>
        <v>0</v>
      </c>
      <c r="H33" s="172"/>
      <c r="I33" s="173">
        <f>ROUND(E33*H33,2)</f>
        <v>0</v>
      </c>
      <c r="J33" s="172"/>
      <c r="K33" s="173">
        <f>ROUND(E33*J33,2)</f>
        <v>0</v>
      </c>
      <c r="L33" s="173">
        <v>21</v>
      </c>
      <c r="M33" s="173">
        <f>G33*(1+L33/100)</f>
        <v>0</v>
      </c>
      <c r="N33" s="163">
        <v>0</v>
      </c>
      <c r="O33" s="163">
        <f>ROUND(E33*N33,5)</f>
        <v>0</v>
      </c>
      <c r="P33" s="163">
        <v>0</v>
      </c>
      <c r="Q33" s="163">
        <f>ROUND(E33*P33,5)</f>
        <v>0</v>
      </c>
      <c r="R33" s="163"/>
      <c r="S33" s="163"/>
      <c r="T33" s="164">
        <v>1.2E-2</v>
      </c>
      <c r="U33" s="163">
        <f>ROUND(E33*T33,2)</f>
        <v>0.66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119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ht="22.5" outlineLevel="1" x14ac:dyDescent="0.2">
      <c r="A34" s="154">
        <v>15</v>
      </c>
      <c r="B34" s="160" t="s">
        <v>154</v>
      </c>
      <c r="C34" s="195" t="s">
        <v>155</v>
      </c>
      <c r="D34" s="162" t="s">
        <v>109</v>
      </c>
      <c r="E34" s="169">
        <v>55</v>
      </c>
      <c r="F34" s="172"/>
      <c r="G34" s="173">
        <f>ROUND(E34*F34,2)</f>
        <v>0</v>
      </c>
      <c r="H34" s="172"/>
      <c r="I34" s="173">
        <f>ROUND(E34*H34,2)</f>
        <v>0</v>
      </c>
      <c r="J34" s="172"/>
      <c r="K34" s="173">
        <f>ROUND(E34*J34,2)</f>
        <v>0</v>
      </c>
      <c r="L34" s="173">
        <v>21</v>
      </c>
      <c r="M34" s="173">
        <f>G34*(1+L34/100)</f>
        <v>0</v>
      </c>
      <c r="N34" s="163">
        <v>2.0000000000000001E-4</v>
      </c>
      <c r="O34" s="163">
        <f>ROUND(E34*N34,5)</f>
        <v>1.0999999999999999E-2</v>
      </c>
      <c r="P34" s="163">
        <v>0</v>
      </c>
      <c r="Q34" s="163">
        <f>ROUND(E34*P34,5)</f>
        <v>0</v>
      </c>
      <c r="R34" s="163"/>
      <c r="S34" s="163"/>
      <c r="T34" s="164">
        <v>1.6670000000000001E-2</v>
      </c>
      <c r="U34" s="163">
        <f>ROUND(E34*T34,2)</f>
        <v>0.92</v>
      </c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110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 x14ac:dyDescent="0.2">
      <c r="A35" s="154">
        <v>16</v>
      </c>
      <c r="B35" s="160" t="s">
        <v>156</v>
      </c>
      <c r="C35" s="195" t="s">
        <v>157</v>
      </c>
      <c r="D35" s="162" t="s">
        <v>109</v>
      </c>
      <c r="E35" s="169">
        <v>55</v>
      </c>
      <c r="F35" s="172"/>
      <c r="G35" s="173">
        <f>ROUND(E35*F35,2)</f>
        <v>0</v>
      </c>
      <c r="H35" s="172"/>
      <c r="I35" s="173">
        <f>ROUND(E35*H35,2)</f>
        <v>0</v>
      </c>
      <c r="J35" s="172"/>
      <c r="K35" s="173">
        <f>ROUND(E35*J35,2)</f>
        <v>0</v>
      </c>
      <c r="L35" s="173">
        <v>21</v>
      </c>
      <c r="M35" s="173">
        <f>G35*(1+L35/100)</f>
        <v>0</v>
      </c>
      <c r="N35" s="163">
        <v>0</v>
      </c>
      <c r="O35" s="163">
        <f>ROUND(E35*N35,5)</f>
        <v>0</v>
      </c>
      <c r="P35" s="163">
        <v>0</v>
      </c>
      <c r="Q35" s="163">
        <f>ROUND(E35*P35,5)</f>
        <v>0</v>
      </c>
      <c r="R35" s="163"/>
      <c r="S35" s="163"/>
      <c r="T35" s="164">
        <v>4.7E-2</v>
      </c>
      <c r="U35" s="163">
        <f>ROUND(E35*T35,2)</f>
        <v>2.59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119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54">
        <v>17</v>
      </c>
      <c r="B36" s="160" t="s">
        <v>156</v>
      </c>
      <c r="C36" s="195" t="s">
        <v>158</v>
      </c>
      <c r="D36" s="162" t="s">
        <v>109</v>
      </c>
      <c r="E36" s="169">
        <v>55</v>
      </c>
      <c r="F36" s="172"/>
      <c r="G36" s="173">
        <f>ROUND(E36*F36,2)</f>
        <v>0</v>
      </c>
      <c r="H36" s="172"/>
      <c r="I36" s="173">
        <f>ROUND(E36*H36,2)</f>
        <v>0</v>
      </c>
      <c r="J36" s="172"/>
      <c r="K36" s="173">
        <f>ROUND(E36*J36,2)</f>
        <v>0</v>
      </c>
      <c r="L36" s="173">
        <v>21</v>
      </c>
      <c r="M36" s="173">
        <f>G36*(1+L36/100)</f>
        <v>0</v>
      </c>
      <c r="N36" s="163">
        <v>0</v>
      </c>
      <c r="O36" s="163">
        <f>ROUND(E36*N36,5)</f>
        <v>0</v>
      </c>
      <c r="P36" s="163">
        <v>0</v>
      </c>
      <c r="Q36" s="163">
        <f>ROUND(E36*P36,5)</f>
        <v>0</v>
      </c>
      <c r="R36" s="163"/>
      <c r="S36" s="163"/>
      <c r="T36" s="164">
        <v>4.7E-2</v>
      </c>
      <c r="U36" s="163">
        <f>ROUND(E36*T36,2)</f>
        <v>2.59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119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54"/>
      <c r="B37" s="160"/>
      <c r="C37" s="196" t="s">
        <v>159</v>
      </c>
      <c r="D37" s="165"/>
      <c r="E37" s="170">
        <v>55</v>
      </c>
      <c r="F37" s="173"/>
      <c r="G37" s="173"/>
      <c r="H37" s="173"/>
      <c r="I37" s="173"/>
      <c r="J37" s="173"/>
      <c r="K37" s="173"/>
      <c r="L37" s="173"/>
      <c r="M37" s="173"/>
      <c r="N37" s="163"/>
      <c r="O37" s="163"/>
      <c r="P37" s="163"/>
      <c r="Q37" s="163"/>
      <c r="R37" s="163"/>
      <c r="S37" s="163"/>
      <c r="T37" s="164"/>
      <c r="U37" s="163"/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121</v>
      </c>
      <c r="AF37" s="153">
        <v>0</v>
      </c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x14ac:dyDescent="0.2">
      <c r="A38" s="155" t="s">
        <v>105</v>
      </c>
      <c r="B38" s="161" t="s">
        <v>60</v>
      </c>
      <c r="C38" s="197" t="s">
        <v>61</v>
      </c>
      <c r="D38" s="166"/>
      <c r="E38" s="171"/>
      <c r="F38" s="174"/>
      <c r="G38" s="174">
        <f>SUMIF(AE39:AE40,"&lt;&gt;NOR",G39:G40)</f>
        <v>0</v>
      </c>
      <c r="H38" s="174"/>
      <c r="I38" s="174">
        <f>SUM(I39:I40)</f>
        <v>0</v>
      </c>
      <c r="J38" s="174"/>
      <c r="K38" s="174">
        <f>SUM(K39:K40)</f>
        <v>0</v>
      </c>
      <c r="L38" s="174"/>
      <c r="M38" s="174">
        <f>SUM(M39:M40)</f>
        <v>0</v>
      </c>
      <c r="N38" s="167"/>
      <c r="O38" s="167">
        <f>SUM(O39:O40)</f>
        <v>22.725000000000001</v>
      </c>
      <c r="P38" s="167"/>
      <c r="Q38" s="167">
        <f>SUM(Q39:Q40)</f>
        <v>0</v>
      </c>
      <c r="R38" s="167"/>
      <c r="S38" s="167"/>
      <c r="T38" s="168"/>
      <c r="U38" s="167">
        <f>SUM(U39:U40)</f>
        <v>4.29</v>
      </c>
      <c r="AE38" t="s">
        <v>106</v>
      </c>
    </row>
    <row r="39" spans="1:60" outlineLevel="1" x14ac:dyDescent="0.2">
      <c r="A39" s="154">
        <v>18</v>
      </c>
      <c r="B39" s="160" t="s">
        <v>160</v>
      </c>
      <c r="C39" s="195" t="s">
        <v>161</v>
      </c>
      <c r="D39" s="162" t="s">
        <v>118</v>
      </c>
      <c r="E39" s="169">
        <v>9</v>
      </c>
      <c r="F39" s="172"/>
      <c r="G39" s="173">
        <f>ROUND(E39*F39,2)</f>
        <v>0</v>
      </c>
      <c r="H39" s="172"/>
      <c r="I39" s="173">
        <f>ROUND(E39*H39,2)</f>
        <v>0</v>
      </c>
      <c r="J39" s="172"/>
      <c r="K39" s="173">
        <f>ROUND(E39*J39,2)</f>
        <v>0</v>
      </c>
      <c r="L39" s="173">
        <v>21</v>
      </c>
      <c r="M39" s="173">
        <f>G39*(1+L39/100)</f>
        <v>0</v>
      </c>
      <c r="N39" s="163">
        <v>2.5249999999999999</v>
      </c>
      <c r="O39" s="163">
        <f>ROUND(E39*N39,5)</f>
        <v>22.725000000000001</v>
      </c>
      <c r="P39" s="163">
        <v>0</v>
      </c>
      <c r="Q39" s="163">
        <f>ROUND(E39*P39,5)</f>
        <v>0</v>
      </c>
      <c r="R39" s="163"/>
      <c r="S39" s="163"/>
      <c r="T39" s="164">
        <v>0.47699999999999998</v>
      </c>
      <c r="U39" s="163">
        <f>ROUND(E39*T39,2)</f>
        <v>4.29</v>
      </c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119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">
      <c r="A40" s="154"/>
      <c r="B40" s="160"/>
      <c r="C40" s="196" t="s">
        <v>162</v>
      </c>
      <c r="D40" s="165"/>
      <c r="E40" s="170">
        <v>9</v>
      </c>
      <c r="F40" s="173"/>
      <c r="G40" s="173"/>
      <c r="H40" s="173"/>
      <c r="I40" s="173"/>
      <c r="J40" s="173"/>
      <c r="K40" s="173"/>
      <c r="L40" s="173"/>
      <c r="M40" s="173"/>
      <c r="N40" s="163"/>
      <c r="O40" s="163"/>
      <c r="P40" s="163"/>
      <c r="Q40" s="163"/>
      <c r="R40" s="163"/>
      <c r="S40" s="163"/>
      <c r="T40" s="164"/>
      <c r="U40" s="163"/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121</v>
      </c>
      <c r="AF40" s="153">
        <v>0</v>
      </c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x14ac:dyDescent="0.2">
      <c r="A41" s="155" t="s">
        <v>105</v>
      </c>
      <c r="B41" s="161" t="s">
        <v>62</v>
      </c>
      <c r="C41" s="197" t="s">
        <v>63</v>
      </c>
      <c r="D41" s="166"/>
      <c r="E41" s="171"/>
      <c r="F41" s="174"/>
      <c r="G41" s="174">
        <f>SUMIF(AE42:AE42,"&lt;&gt;NOR",G42:G42)</f>
        <v>0</v>
      </c>
      <c r="H41" s="174"/>
      <c r="I41" s="174">
        <f>SUM(I42:I42)</f>
        <v>0</v>
      </c>
      <c r="J41" s="174"/>
      <c r="K41" s="174">
        <f>SUM(K42:K42)</f>
        <v>0</v>
      </c>
      <c r="L41" s="174"/>
      <c r="M41" s="174">
        <f>SUM(M42:M42)</f>
        <v>0</v>
      </c>
      <c r="N41" s="167"/>
      <c r="O41" s="167">
        <f>SUM(O42:O42)</f>
        <v>4.5</v>
      </c>
      <c r="P41" s="167"/>
      <c r="Q41" s="167">
        <f>SUM(Q42:Q42)</f>
        <v>0</v>
      </c>
      <c r="R41" s="167"/>
      <c r="S41" s="167"/>
      <c r="T41" s="168"/>
      <c r="U41" s="167">
        <f>SUM(U42:U42)</f>
        <v>18.72</v>
      </c>
      <c r="AE41" t="s">
        <v>106</v>
      </c>
    </row>
    <row r="42" spans="1:60" outlineLevel="1" x14ac:dyDescent="0.2">
      <c r="A42" s="154">
        <v>19</v>
      </c>
      <c r="B42" s="160" t="s">
        <v>163</v>
      </c>
      <c r="C42" s="195" t="s">
        <v>164</v>
      </c>
      <c r="D42" s="162" t="s">
        <v>113</v>
      </c>
      <c r="E42" s="169">
        <v>36</v>
      </c>
      <c r="F42" s="172"/>
      <c r="G42" s="173">
        <f>ROUND(E42*F42,2)</f>
        <v>0</v>
      </c>
      <c r="H42" s="172"/>
      <c r="I42" s="173">
        <f>ROUND(E42*H42,2)</f>
        <v>0</v>
      </c>
      <c r="J42" s="172"/>
      <c r="K42" s="173">
        <f>ROUND(E42*J42,2)</f>
        <v>0</v>
      </c>
      <c r="L42" s="173">
        <v>21</v>
      </c>
      <c r="M42" s="173">
        <f>G42*(1+L42/100)</f>
        <v>0</v>
      </c>
      <c r="N42" s="163">
        <v>0.125</v>
      </c>
      <c r="O42" s="163">
        <f>ROUND(E42*N42,5)</f>
        <v>4.5</v>
      </c>
      <c r="P42" s="163">
        <v>0</v>
      </c>
      <c r="Q42" s="163">
        <f>ROUND(E42*P42,5)</f>
        <v>0</v>
      </c>
      <c r="R42" s="163"/>
      <c r="S42" s="163"/>
      <c r="T42" s="164">
        <v>0.52</v>
      </c>
      <c r="U42" s="163">
        <f>ROUND(E42*T42,2)</f>
        <v>18.72</v>
      </c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119</v>
      </c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x14ac:dyDescent="0.2">
      <c r="A43" s="155" t="s">
        <v>105</v>
      </c>
      <c r="B43" s="161" t="s">
        <v>64</v>
      </c>
      <c r="C43" s="197" t="s">
        <v>65</v>
      </c>
      <c r="D43" s="166"/>
      <c r="E43" s="171"/>
      <c r="F43" s="174"/>
      <c r="G43" s="174">
        <f>SUMIF(AE44:AE61,"&lt;&gt;NOR",G44:G61)</f>
        <v>0</v>
      </c>
      <c r="H43" s="174"/>
      <c r="I43" s="174">
        <f>SUM(I44:I61)</f>
        <v>0</v>
      </c>
      <c r="J43" s="174"/>
      <c r="K43" s="174">
        <f>SUM(K44:K61)</f>
        <v>0</v>
      </c>
      <c r="L43" s="174"/>
      <c r="M43" s="174">
        <f>SUM(M44:M61)</f>
        <v>0</v>
      </c>
      <c r="N43" s="167"/>
      <c r="O43" s="167">
        <f>SUM(O44:O61)</f>
        <v>239.60052999999996</v>
      </c>
      <c r="P43" s="167"/>
      <c r="Q43" s="167">
        <f>SUM(Q44:Q61)</f>
        <v>0</v>
      </c>
      <c r="R43" s="167"/>
      <c r="S43" s="167"/>
      <c r="T43" s="168"/>
      <c r="U43" s="167">
        <f>SUM(U44:U61)</f>
        <v>296.14999999999998</v>
      </c>
      <c r="AE43" t="s">
        <v>106</v>
      </c>
    </row>
    <row r="44" spans="1:60" outlineLevel="1" x14ac:dyDescent="0.2">
      <c r="A44" s="154">
        <v>20</v>
      </c>
      <c r="B44" s="160" t="s">
        <v>165</v>
      </c>
      <c r="C44" s="195" t="s">
        <v>166</v>
      </c>
      <c r="D44" s="162" t="s">
        <v>109</v>
      </c>
      <c r="E44" s="169">
        <v>325</v>
      </c>
      <c r="F44" s="172"/>
      <c r="G44" s="173">
        <f>ROUND(E44*F44,2)</f>
        <v>0</v>
      </c>
      <c r="H44" s="172"/>
      <c r="I44" s="173">
        <f>ROUND(E44*H44,2)</f>
        <v>0</v>
      </c>
      <c r="J44" s="172"/>
      <c r="K44" s="173">
        <f>ROUND(E44*J44,2)</f>
        <v>0</v>
      </c>
      <c r="L44" s="173">
        <v>21</v>
      </c>
      <c r="M44" s="173">
        <f>G44*(1+L44/100)</f>
        <v>0</v>
      </c>
      <c r="N44" s="163">
        <v>0.38624999999999998</v>
      </c>
      <c r="O44" s="163">
        <f>ROUND(E44*N44,5)</f>
        <v>125.53125</v>
      </c>
      <c r="P44" s="163">
        <v>0</v>
      </c>
      <c r="Q44" s="163">
        <f>ROUND(E44*P44,5)</f>
        <v>0</v>
      </c>
      <c r="R44" s="163"/>
      <c r="S44" s="163"/>
      <c r="T44" s="164">
        <v>0.03</v>
      </c>
      <c r="U44" s="163">
        <f>ROUND(E44*T44,2)</f>
        <v>9.75</v>
      </c>
      <c r="V44" s="153"/>
      <c r="W44" s="153"/>
      <c r="X44" s="153"/>
      <c r="Y44" s="153"/>
      <c r="Z44" s="153"/>
      <c r="AA44" s="153"/>
      <c r="AB44" s="153"/>
      <c r="AC44" s="153"/>
      <c r="AD44" s="153"/>
      <c r="AE44" s="153" t="s">
        <v>119</v>
      </c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54"/>
      <c r="B45" s="160"/>
      <c r="C45" s="196" t="s">
        <v>167</v>
      </c>
      <c r="D45" s="165"/>
      <c r="E45" s="170">
        <v>325</v>
      </c>
      <c r="F45" s="173"/>
      <c r="G45" s="173"/>
      <c r="H45" s="173"/>
      <c r="I45" s="173"/>
      <c r="J45" s="173"/>
      <c r="K45" s="173"/>
      <c r="L45" s="173"/>
      <c r="M45" s="173"/>
      <c r="N45" s="163"/>
      <c r="O45" s="163"/>
      <c r="P45" s="163"/>
      <c r="Q45" s="163"/>
      <c r="R45" s="163"/>
      <c r="S45" s="163"/>
      <c r="T45" s="164"/>
      <c r="U45" s="163"/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121</v>
      </c>
      <c r="AF45" s="153">
        <v>0</v>
      </c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54">
        <v>21</v>
      </c>
      <c r="B46" s="160" t="s">
        <v>168</v>
      </c>
      <c r="C46" s="195" t="s">
        <v>169</v>
      </c>
      <c r="D46" s="162" t="s">
        <v>109</v>
      </c>
      <c r="E46" s="169">
        <v>288</v>
      </c>
      <c r="F46" s="172"/>
      <c r="G46" s="173">
        <f>ROUND(E46*F46,2)</f>
        <v>0</v>
      </c>
      <c r="H46" s="172"/>
      <c r="I46" s="173">
        <f>ROUND(E46*H46,2)</f>
        <v>0</v>
      </c>
      <c r="J46" s="172"/>
      <c r="K46" s="173">
        <f>ROUND(E46*J46,2)</f>
        <v>0</v>
      </c>
      <c r="L46" s="173">
        <v>21</v>
      </c>
      <c r="M46" s="173">
        <f>G46*(1+L46/100)</f>
        <v>0</v>
      </c>
      <c r="N46" s="163">
        <v>0.19694999999999999</v>
      </c>
      <c r="O46" s="163">
        <f>ROUND(E46*N46,5)</f>
        <v>56.721600000000002</v>
      </c>
      <c r="P46" s="163">
        <v>0</v>
      </c>
      <c r="Q46" s="163">
        <f>ROUND(E46*P46,5)</f>
        <v>0</v>
      </c>
      <c r="R46" s="163"/>
      <c r="S46" s="163"/>
      <c r="T46" s="164">
        <v>0.03</v>
      </c>
      <c r="U46" s="163">
        <f>ROUND(E46*T46,2)</f>
        <v>8.64</v>
      </c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119</v>
      </c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54"/>
      <c r="B47" s="160"/>
      <c r="C47" s="196" t="s">
        <v>170</v>
      </c>
      <c r="D47" s="165"/>
      <c r="E47" s="170">
        <v>288</v>
      </c>
      <c r="F47" s="173"/>
      <c r="G47" s="173"/>
      <c r="H47" s="173"/>
      <c r="I47" s="173"/>
      <c r="J47" s="173"/>
      <c r="K47" s="173"/>
      <c r="L47" s="173"/>
      <c r="M47" s="173"/>
      <c r="N47" s="163"/>
      <c r="O47" s="163"/>
      <c r="P47" s="163"/>
      <c r="Q47" s="163"/>
      <c r="R47" s="163"/>
      <c r="S47" s="163"/>
      <c r="T47" s="164"/>
      <c r="U47" s="163"/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121</v>
      </c>
      <c r="AF47" s="153">
        <v>0</v>
      </c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outlineLevel="1" x14ac:dyDescent="0.2">
      <c r="A48" s="154">
        <v>22</v>
      </c>
      <c r="B48" s="160" t="s">
        <v>171</v>
      </c>
      <c r="C48" s="195" t="s">
        <v>172</v>
      </c>
      <c r="D48" s="162" t="s">
        <v>109</v>
      </c>
      <c r="E48" s="169">
        <v>288</v>
      </c>
      <c r="F48" s="172"/>
      <c r="G48" s="173">
        <f>ROUND(E48*F48,2)</f>
        <v>0</v>
      </c>
      <c r="H48" s="172"/>
      <c r="I48" s="173">
        <f>ROUND(E48*H48,2)</f>
        <v>0</v>
      </c>
      <c r="J48" s="172"/>
      <c r="K48" s="173">
        <f>ROUND(E48*J48,2)</f>
        <v>0</v>
      </c>
      <c r="L48" s="173">
        <v>21</v>
      </c>
      <c r="M48" s="173">
        <f>G48*(1+L48/100)</f>
        <v>0</v>
      </c>
      <c r="N48" s="163">
        <v>9.8199999999999996E-2</v>
      </c>
      <c r="O48" s="163">
        <f>ROUND(E48*N48,5)</f>
        <v>28.281600000000001</v>
      </c>
      <c r="P48" s="163">
        <v>0</v>
      </c>
      <c r="Q48" s="163">
        <f>ROUND(E48*P48,5)</f>
        <v>0</v>
      </c>
      <c r="R48" s="163"/>
      <c r="S48" s="163"/>
      <c r="T48" s="164">
        <v>0.02</v>
      </c>
      <c r="U48" s="163">
        <f>ROUND(E48*T48,2)</f>
        <v>5.76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 t="s">
        <v>119</v>
      </c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">
      <c r="A49" s="154"/>
      <c r="B49" s="160"/>
      <c r="C49" s="196" t="s">
        <v>173</v>
      </c>
      <c r="D49" s="165"/>
      <c r="E49" s="170">
        <v>288</v>
      </c>
      <c r="F49" s="173"/>
      <c r="G49" s="173"/>
      <c r="H49" s="173"/>
      <c r="I49" s="173"/>
      <c r="J49" s="173"/>
      <c r="K49" s="173"/>
      <c r="L49" s="173"/>
      <c r="M49" s="173"/>
      <c r="N49" s="163"/>
      <c r="O49" s="163"/>
      <c r="P49" s="163"/>
      <c r="Q49" s="163"/>
      <c r="R49" s="163"/>
      <c r="S49" s="163"/>
      <c r="T49" s="164"/>
      <c r="U49" s="163"/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121</v>
      </c>
      <c r="AF49" s="153">
        <v>0</v>
      </c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">
      <c r="A50" s="154">
        <v>23</v>
      </c>
      <c r="B50" s="160" t="s">
        <v>174</v>
      </c>
      <c r="C50" s="195" t="s">
        <v>175</v>
      </c>
      <c r="D50" s="162" t="s">
        <v>109</v>
      </c>
      <c r="E50" s="169">
        <v>288</v>
      </c>
      <c r="F50" s="172"/>
      <c r="G50" s="173">
        <f>ROUND(E50*F50,2)</f>
        <v>0</v>
      </c>
      <c r="H50" s="172"/>
      <c r="I50" s="173">
        <f>ROUND(E50*H50,2)</f>
        <v>0</v>
      </c>
      <c r="J50" s="172"/>
      <c r="K50" s="173">
        <f>ROUND(E50*J50,2)</f>
        <v>0</v>
      </c>
      <c r="L50" s="173">
        <v>21</v>
      </c>
      <c r="M50" s="173">
        <f>G50*(1+L50/100)</f>
        <v>0</v>
      </c>
      <c r="N50" s="163">
        <v>3.891E-2</v>
      </c>
      <c r="O50" s="163">
        <f>ROUND(E50*N50,5)</f>
        <v>11.20608</v>
      </c>
      <c r="P50" s="163">
        <v>0</v>
      </c>
      <c r="Q50" s="163">
        <f>ROUND(E50*P50,5)</f>
        <v>0</v>
      </c>
      <c r="R50" s="163"/>
      <c r="S50" s="163"/>
      <c r="T50" s="164">
        <v>0.05</v>
      </c>
      <c r="U50" s="163">
        <f>ROUND(E50*T50,2)</f>
        <v>14.4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119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">
      <c r="A51" s="154"/>
      <c r="B51" s="160"/>
      <c r="C51" s="196" t="s">
        <v>170</v>
      </c>
      <c r="D51" s="165"/>
      <c r="E51" s="170">
        <v>288</v>
      </c>
      <c r="F51" s="173"/>
      <c r="G51" s="173"/>
      <c r="H51" s="173"/>
      <c r="I51" s="173"/>
      <c r="J51" s="173"/>
      <c r="K51" s="173"/>
      <c r="L51" s="173"/>
      <c r="M51" s="173"/>
      <c r="N51" s="163"/>
      <c r="O51" s="163"/>
      <c r="P51" s="163"/>
      <c r="Q51" s="163"/>
      <c r="R51" s="163"/>
      <c r="S51" s="163"/>
      <c r="T51" s="164"/>
      <c r="U51" s="163"/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121</v>
      </c>
      <c r="AF51" s="153">
        <v>0</v>
      </c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ht="22.5" outlineLevel="1" x14ac:dyDescent="0.2">
      <c r="A52" s="154">
        <v>24</v>
      </c>
      <c r="B52" s="160" t="s">
        <v>176</v>
      </c>
      <c r="C52" s="195" t="s">
        <v>177</v>
      </c>
      <c r="D52" s="162" t="s">
        <v>178</v>
      </c>
      <c r="E52" s="169">
        <v>16.416</v>
      </c>
      <c r="F52" s="172"/>
      <c r="G52" s="173">
        <f>ROUND(E52*F52,2)</f>
        <v>0</v>
      </c>
      <c r="H52" s="172"/>
      <c r="I52" s="173">
        <f>ROUND(E52*H52,2)</f>
        <v>0</v>
      </c>
      <c r="J52" s="172"/>
      <c r="K52" s="173">
        <f>ROUND(E52*J52,2)</f>
        <v>0</v>
      </c>
      <c r="L52" s="173">
        <v>21</v>
      </c>
      <c r="M52" s="173">
        <f>G52*(1+L52/100)</f>
        <v>0</v>
      </c>
      <c r="N52" s="163">
        <v>1</v>
      </c>
      <c r="O52" s="163">
        <f>ROUND(E52*N52,5)</f>
        <v>16.416</v>
      </c>
      <c r="P52" s="163">
        <v>0</v>
      </c>
      <c r="Q52" s="163">
        <f>ROUND(E52*P52,5)</f>
        <v>0</v>
      </c>
      <c r="R52" s="163"/>
      <c r="S52" s="163"/>
      <c r="T52" s="164">
        <v>0</v>
      </c>
      <c r="U52" s="163">
        <f>ROUND(E52*T52,2)</f>
        <v>0</v>
      </c>
      <c r="V52" s="153"/>
      <c r="W52" s="153"/>
      <c r="X52" s="153"/>
      <c r="Y52" s="153"/>
      <c r="Z52" s="153"/>
      <c r="AA52" s="153"/>
      <c r="AB52" s="153"/>
      <c r="AC52" s="153"/>
      <c r="AD52" s="153"/>
      <c r="AE52" s="153" t="s">
        <v>179</v>
      </c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">
      <c r="A53" s="154"/>
      <c r="B53" s="160"/>
      <c r="C53" s="196" t="s">
        <v>180</v>
      </c>
      <c r="D53" s="165"/>
      <c r="E53" s="170">
        <v>16.416</v>
      </c>
      <c r="F53" s="173"/>
      <c r="G53" s="173"/>
      <c r="H53" s="173"/>
      <c r="I53" s="173"/>
      <c r="J53" s="173"/>
      <c r="K53" s="173"/>
      <c r="L53" s="173"/>
      <c r="M53" s="173"/>
      <c r="N53" s="163"/>
      <c r="O53" s="163"/>
      <c r="P53" s="163"/>
      <c r="Q53" s="163"/>
      <c r="R53" s="163"/>
      <c r="S53" s="163"/>
      <c r="T53" s="164"/>
      <c r="U53" s="163"/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121</v>
      </c>
      <c r="AF53" s="153">
        <v>0</v>
      </c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ht="22.5" outlineLevel="1" x14ac:dyDescent="0.2">
      <c r="A54" s="154">
        <v>25</v>
      </c>
      <c r="B54" s="160" t="s">
        <v>181</v>
      </c>
      <c r="C54" s="195" t="s">
        <v>182</v>
      </c>
      <c r="D54" s="162" t="s">
        <v>109</v>
      </c>
      <c r="E54" s="169">
        <v>288</v>
      </c>
      <c r="F54" s="172"/>
      <c r="G54" s="173">
        <f>ROUND(E54*F54,2)</f>
        <v>0</v>
      </c>
      <c r="H54" s="172"/>
      <c r="I54" s="173">
        <f>ROUND(E54*H54,2)</f>
        <v>0</v>
      </c>
      <c r="J54" s="172"/>
      <c r="K54" s="173">
        <f>ROUND(E54*J54,2)</f>
        <v>0</v>
      </c>
      <c r="L54" s="173">
        <v>21</v>
      </c>
      <c r="M54" s="173">
        <f>G54*(1+L54/100)</f>
        <v>0</v>
      </c>
      <c r="N54" s="163">
        <v>2.2000000000000001E-3</v>
      </c>
      <c r="O54" s="163">
        <f>ROUND(E54*N54,5)</f>
        <v>0.63360000000000005</v>
      </c>
      <c r="P54" s="163">
        <v>0</v>
      </c>
      <c r="Q54" s="163">
        <f>ROUND(E54*P54,5)</f>
        <v>0</v>
      </c>
      <c r="R54" s="163"/>
      <c r="S54" s="163"/>
      <c r="T54" s="164">
        <v>0</v>
      </c>
      <c r="U54" s="163">
        <f>ROUND(E54*T54,2)</f>
        <v>0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179</v>
      </c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">
      <c r="A55" s="154"/>
      <c r="B55" s="160"/>
      <c r="C55" s="196" t="s">
        <v>183</v>
      </c>
      <c r="D55" s="165"/>
      <c r="E55" s="170">
        <v>288</v>
      </c>
      <c r="F55" s="173"/>
      <c r="G55" s="173"/>
      <c r="H55" s="173"/>
      <c r="I55" s="173"/>
      <c r="J55" s="173"/>
      <c r="K55" s="173"/>
      <c r="L55" s="173"/>
      <c r="M55" s="173"/>
      <c r="N55" s="163"/>
      <c r="O55" s="163"/>
      <c r="P55" s="163"/>
      <c r="Q55" s="163"/>
      <c r="R55" s="163"/>
      <c r="S55" s="163"/>
      <c r="T55" s="164"/>
      <c r="U55" s="163"/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121</v>
      </c>
      <c r="AF55" s="153">
        <v>0</v>
      </c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ht="22.5" outlineLevel="1" x14ac:dyDescent="0.2">
      <c r="A56" s="154">
        <v>26</v>
      </c>
      <c r="B56" s="160" t="s">
        <v>184</v>
      </c>
      <c r="C56" s="195" t="s">
        <v>185</v>
      </c>
      <c r="D56" s="162" t="s">
        <v>109</v>
      </c>
      <c r="E56" s="169">
        <v>288</v>
      </c>
      <c r="F56" s="172"/>
      <c r="G56" s="173">
        <f>ROUND(E56*F56,2)</f>
        <v>0</v>
      </c>
      <c r="H56" s="172"/>
      <c r="I56" s="173">
        <f>ROUND(E56*H56,2)</f>
        <v>0</v>
      </c>
      <c r="J56" s="172"/>
      <c r="K56" s="173">
        <f>ROUND(E56*J56,2)</f>
        <v>0</v>
      </c>
      <c r="L56" s="173">
        <v>21</v>
      </c>
      <c r="M56" s="173">
        <f>G56*(1+L56/100)</f>
        <v>0</v>
      </c>
      <c r="N56" s="163">
        <v>1.5E-3</v>
      </c>
      <c r="O56" s="163">
        <f>ROUND(E56*N56,5)</f>
        <v>0.432</v>
      </c>
      <c r="P56" s="163">
        <v>0</v>
      </c>
      <c r="Q56" s="163">
        <f>ROUND(E56*P56,5)</f>
        <v>0</v>
      </c>
      <c r="R56" s="163"/>
      <c r="S56" s="163"/>
      <c r="T56" s="164">
        <v>0.56000000000000005</v>
      </c>
      <c r="U56" s="163">
        <f>ROUND(E56*T56,2)</f>
        <v>161.28</v>
      </c>
      <c r="V56" s="153"/>
      <c r="W56" s="153"/>
      <c r="X56" s="153"/>
      <c r="Y56" s="153"/>
      <c r="Z56" s="153"/>
      <c r="AA56" s="153"/>
      <c r="AB56" s="153"/>
      <c r="AC56" s="153"/>
      <c r="AD56" s="153"/>
      <c r="AE56" s="153" t="s">
        <v>110</v>
      </c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">
      <c r="A57" s="154"/>
      <c r="B57" s="160"/>
      <c r="C57" s="196" t="s">
        <v>183</v>
      </c>
      <c r="D57" s="165"/>
      <c r="E57" s="170">
        <v>288</v>
      </c>
      <c r="F57" s="173"/>
      <c r="G57" s="173"/>
      <c r="H57" s="173"/>
      <c r="I57" s="173"/>
      <c r="J57" s="173"/>
      <c r="K57" s="173"/>
      <c r="L57" s="173"/>
      <c r="M57" s="173"/>
      <c r="N57" s="163"/>
      <c r="O57" s="163"/>
      <c r="P57" s="163"/>
      <c r="Q57" s="163"/>
      <c r="R57" s="163"/>
      <c r="S57" s="163"/>
      <c r="T57" s="164"/>
      <c r="U57" s="163"/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121</v>
      </c>
      <c r="AF57" s="153">
        <v>0</v>
      </c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ht="22.5" outlineLevel="1" x14ac:dyDescent="0.2">
      <c r="A58" s="154">
        <v>27</v>
      </c>
      <c r="B58" s="160" t="s">
        <v>186</v>
      </c>
      <c r="C58" s="195" t="s">
        <v>187</v>
      </c>
      <c r="D58" s="162" t="s">
        <v>148</v>
      </c>
      <c r="E58" s="169">
        <v>172</v>
      </c>
      <c r="F58" s="172"/>
      <c r="G58" s="173">
        <f>ROUND(E58*F58,2)</f>
        <v>0</v>
      </c>
      <c r="H58" s="172"/>
      <c r="I58" s="173">
        <f>ROUND(E58*H58,2)</f>
        <v>0</v>
      </c>
      <c r="J58" s="172"/>
      <c r="K58" s="173">
        <f>ROUND(E58*J58,2)</f>
        <v>0</v>
      </c>
      <c r="L58" s="173">
        <v>21</v>
      </c>
      <c r="M58" s="173">
        <f>G58*(1+L58/100)</f>
        <v>0</v>
      </c>
      <c r="N58" s="163">
        <v>2.2000000000000001E-3</v>
      </c>
      <c r="O58" s="163">
        <f>ROUND(E58*N58,5)</f>
        <v>0.37840000000000001</v>
      </c>
      <c r="P58" s="163">
        <v>0</v>
      </c>
      <c r="Q58" s="163">
        <f>ROUND(E58*P58,5)</f>
        <v>0</v>
      </c>
      <c r="R58" s="163"/>
      <c r="S58" s="163"/>
      <c r="T58" s="164">
        <v>0.56000000000000005</v>
      </c>
      <c r="U58" s="163">
        <f>ROUND(E58*T58,2)</f>
        <v>96.32</v>
      </c>
      <c r="V58" s="153"/>
      <c r="W58" s="153"/>
      <c r="X58" s="153"/>
      <c r="Y58" s="153"/>
      <c r="Z58" s="153"/>
      <c r="AA58" s="153"/>
      <c r="AB58" s="153"/>
      <c r="AC58" s="153"/>
      <c r="AD58" s="153"/>
      <c r="AE58" s="153" t="s">
        <v>110</v>
      </c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">
      <c r="A59" s="154"/>
      <c r="B59" s="160"/>
      <c r="C59" s="196" t="s">
        <v>188</v>
      </c>
      <c r="D59" s="165"/>
      <c r="E59" s="170">
        <v>60</v>
      </c>
      <c r="F59" s="173"/>
      <c r="G59" s="173"/>
      <c r="H59" s="173"/>
      <c r="I59" s="173"/>
      <c r="J59" s="173"/>
      <c r="K59" s="173"/>
      <c r="L59" s="173"/>
      <c r="M59" s="173"/>
      <c r="N59" s="163"/>
      <c r="O59" s="163"/>
      <c r="P59" s="163"/>
      <c r="Q59" s="163"/>
      <c r="R59" s="163"/>
      <c r="S59" s="163"/>
      <c r="T59" s="164"/>
      <c r="U59" s="163"/>
      <c r="V59" s="153"/>
      <c r="W59" s="153"/>
      <c r="X59" s="153"/>
      <c r="Y59" s="153"/>
      <c r="Z59" s="153"/>
      <c r="AA59" s="153"/>
      <c r="AB59" s="153"/>
      <c r="AC59" s="153"/>
      <c r="AD59" s="153"/>
      <c r="AE59" s="153" t="s">
        <v>121</v>
      </c>
      <c r="AF59" s="153">
        <v>0</v>
      </c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outlineLevel="1" x14ac:dyDescent="0.2">
      <c r="A60" s="154"/>
      <c r="B60" s="160"/>
      <c r="C60" s="196" t="s">
        <v>189</v>
      </c>
      <c r="D60" s="165"/>
      <c r="E60" s="170">
        <v>81</v>
      </c>
      <c r="F60" s="173"/>
      <c r="G60" s="173"/>
      <c r="H60" s="173"/>
      <c r="I60" s="173"/>
      <c r="J60" s="173"/>
      <c r="K60" s="173"/>
      <c r="L60" s="173"/>
      <c r="M60" s="173"/>
      <c r="N60" s="163"/>
      <c r="O60" s="163"/>
      <c r="P60" s="163"/>
      <c r="Q60" s="163"/>
      <c r="R60" s="163"/>
      <c r="S60" s="163"/>
      <c r="T60" s="164"/>
      <c r="U60" s="163"/>
      <c r="V60" s="153"/>
      <c r="W60" s="153"/>
      <c r="X60" s="153"/>
      <c r="Y60" s="153"/>
      <c r="Z60" s="153"/>
      <c r="AA60" s="153"/>
      <c r="AB60" s="153"/>
      <c r="AC60" s="153"/>
      <c r="AD60" s="153"/>
      <c r="AE60" s="153" t="s">
        <v>121</v>
      </c>
      <c r="AF60" s="153">
        <v>0</v>
      </c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outlineLevel="1" x14ac:dyDescent="0.2">
      <c r="A61" s="154"/>
      <c r="B61" s="160"/>
      <c r="C61" s="196" t="s">
        <v>190</v>
      </c>
      <c r="D61" s="165"/>
      <c r="E61" s="170">
        <v>31</v>
      </c>
      <c r="F61" s="173"/>
      <c r="G61" s="173"/>
      <c r="H61" s="173"/>
      <c r="I61" s="173"/>
      <c r="J61" s="173"/>
      <c r="K61" s="173"/>
      <c r="L61" s="173"/>
      <c r="M61" s="173"/>
      <c r="N61" s="163"/>
      <c r="O61" s="163"/>
      <c r="P61" s="163"/>
      <c r="Q61" s="163"/>
      <c r="R61" s="163"/>
      <c r="S61" s="163"/>
      <c r="T61" s="164"/>
      <c r="U61" s="163"/>
      <c r="V61" s="153"/>
      <c r="W61" s="153"/>
      <c r="X61" s="153"/>
      <c r="Y61" s="153"/>
      <c r="Z61" s="153"/>
      <c r="AA61" s="153"/>
      <c r="AB61" s="153"/>
      <c r="AC61" s="153"/>
      <c r="AD61" s="153"/>
      <c r="AE61" s="153" t="s">
        <v>121</v>
      </c>
      <c r="AF61" s="153">
        <v>0</v>
      </c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x14ac:dyDescent="0.2">
      <c r="A62" s="155" t="s">
        <v>105</v>
      </c>
      <c r="B62" s="161" t="s">
        <v>66</v>
      </c>
      <c r="C62" s="197" t="s">
        <v>67</v>
      </c>
      <c r="D62" s="166"/>
      <c r="E62" s="171"/>
      <c r="F62" s="174"/>
      <c r="G62" s="174">
        <f>SUMIF(AE63:AE70,"&lt;&gt;NOR",G63:G70)</f>
        <v>0</v>
      </c>
      <c r="H62" s="174"/>
      <c r="I62" s="174">
        <f>SUM(I63:I70)</f>
        <v>0</v>
      </c>
      <c r="J62" s="174"/>
      <c r="K62" s="174">
        <f>SUM(K63:K70)</f>
        <v>0</v>
      </c>
      <c r="L62" s="174"/>
      <c r="M62" s="174">
        <f>SUM(M63:M70)</f>
        <v>0</v>
      </c>
      <c r="N62" s="167"/>
      <c r="O62" s="167">
        <f>SUM(O63:O70)</f>
        <v>26.253890000000002</v>
      </c>
      <c r="P62" s="167"/>
      <c r="Q62" s="167">
        <f>SUM(Q63:Q70)</f>
        <v>0</v>
      </c>
      <c r="R62" s="167"/>
      <c r="S62" s="167"/>
      <c r="T62" s="168"/>
      <c r="U62" s="167">
        <f>SUM(U63:U70)</f>
        <v>8.52</v>
      </c>
      <c r="AE62" t="s">
        <v>106</v>
      </c>
    </row>
    <row r="63" spans="1:60" outlineLevel="1" x14ac:dyDescent="0.2">
      <c r="A63" s="154">
        <v>28</v>
      </c>
      <c r="B63" s="160" t="s">
        <v>191</v>
      </c>
      <c r="C63" s="195" t="s">
        <v>192</v>
      </c>
      <c r="D63" s="162" t="s">
        <v>141</v>
      </c>
      <c r="E63" s="169">
        <v>26.19</v>
      </c>
      <c r="F63" s="172"/>
      <c r="G63" s="173">
        <f>ROUND(E63*F63,2)</f>
        <v>0</v>
      </c>
      <c r="H63" s="172"/>
      <c r="I63" s="173">
        <f>ROUND(E63*H63,2)</f>
        <v>0</v>
      </c>
      <c r="J63" s="172"/>
      <c r="K63" s="173">
        <f>ROUND(E63*J63,2)</f>
        <v>0</v>
      </c>
      <c r="L63" s="173">
        <v>21</v>
      </c>
      <c r="M63" s="173">
        <f>G63*(1+L63/100)</f>
        <v>0</v>
      </c>
      <c r="N63" s="163">
        <v>1</v>
      </c>
      <c r="O63" s="163">
        <f>ROUND(E63*N63,5)</f>
        <v>26.19</v>
      </c>
      <c r="P63" s="163">
        <v>0</v>
      </c>
      <c r="Q63" s="163">
        <f>ROUND(E63*P63,5)</f>
        <v>0</v>
      </c>
      <c r="R63" s="163"/>
      <c r="S63" s="163"/>
      <c r="T63" s="164">
        <v>0</v>
      </c>
      <c r="U63" s="163">
        <f>ROUND(E63*T63,2)</f>
        <v>0</v>
      </c>
      <c r="V63" s="153"/>
      <c r="W63" s="153"/>
      <c r="X63" s="153"/>
      <c r="Y63" s="153"/>
      <c r="Z63" s="153"/>
      <c r="AA63" s="153"/>
      <c r="AB63" s="153"/>
      <c r="AC63" s="153"/>
      <c r="AD63" s="153"/>
      <c r="AE63" s="153" t="s">
        <v>179</v>
      </c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outlineLevel="1" x14ac:dyDescent="0.2">
      <c r="A64" s="154"/>
      <c r="B64" s="160"/>
      <c r="C64" s="196" t="s">
        <v>193</v>
      </c>
      <c r="D64" s="165"/>
      <c r="E64" s="170">
        <v>26.19</v>
      </c>
      <c r="F64" s="173"/>
      <c r="G64" s="173"/>
      <c r="H64" s="173"/>
      <c r="I64" s="173"/>
      <c r="J64" s="173"/>
      <c r="K64" s="173"/>
      <c r="L64" s="173"/>
      <c r="M64" s="173"/>
      <c r="N64" s="163"/>
      <c r="O64" s="163"/>
      <c r="P64" s="163"/>
      <c r="Q64" s="163"/>
      <c r="R64" s="163"/>
      <c r="S64" s="163"/>
      <c r="T64" s="164"/>
      <c r="U64" s="163"/>
      <c r="V64" s="153"/>
      <c r="W64" s="153"/>
      <c r="X64" s="153"/>
      <c r="Y64" s="153"/>
      <c r="Z64" s="153"/>
      <c r="AA64" s="153"/>
      <c r="AB64" s="153"/>
      <c r="AC64" s="153"/>
      <c r="AD64" s="153"/>
      <c r="AE64" s="153" t="s">
        <v>121</v>
      </c>
      <c r="AF64" s="153">
        <v>0</v>
      </c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outlineLevel="1" x14ac:dyDescent="0.2">
      <c r="A65" s="154">
        <v>29</v>
      </c>
      <c r="B65" s="160" t="s">
        <v>194</v>
      </c>
      <c r="C65" s="195" t="s">
        <v>195</v>
      </c>
      <c r="D65" s="162" t="s">
        <v>148</v>
      </c>
      <c r="E65" s="169">
        <v>142</v>
      </c>
      <c r="F65" s="172"/>
      <c r="G65" s="173">
        <f>ROUND(E65*F65,2)</f>
        <v>0</v>
      </c>
      <c r="H65" s="172"/>
      <c r="I65" s="173">
        <f>ROUND(E65*H65,2)</f>
        <v>0</v>
      </c>
      <c r="J65" s="172"/>
      <c r="K65" s="173">
        <f>ROUND(E65*J65,2)</f>
        <v>0</v>
      </c>
      <c r="L65" s="173">
        <v>21</v>
      </c>
      <c r="M65" s="173">
        <f>G65*(1+L65/100)</f>
        <v>0</v>
      </c>
      <c r="N65" s="163">
        <v>0</v>
      </c>
      <c r="O65" s="163">
        <f>ROUND(E65*N65,5)</f>
        <v>0</v>
      </c>
      <c r="P65" s="163">
        <v>0</v>
      </c>
      <c r="Q65" s="163">
        <f>ROUND(E65*P65,5)</f>
        <v>0</v>
      </c>
      <c r="R65" s="163"/>
      <c r="S65" s="163"/>
      <c r="T65" s="164">
        <v>0.06</v>
      </c>
      <c r="U65" s="163">
        <f>ROUND(E65*T65,2)</f>
        <v>8.52</v>
      </c>
      <c r="V65" s="153"/>
      <c r="W65" s="153"/>
      <c r="X65" s="153"/>
      <c r="Y65" s="153"/>
      <c r="Z65" s="153"/>
      <c r="AA65" s="153"/>
      <c r="AB65" s="153"/>
      <c r="AC65" s="153"/>
      <c r="AD65" s="153"/>
      <c r="AE65" s="153" t="s">
        <v>119</v>
      </c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">
      <c r="A66" s="154"/>
      <c r="B66" s="160"/>
      <c r="C66" s="196" t="s">
        <v>196</v>
      </c>
      <c r="D66" s="165"/>
      <c r="E66" s="170">
        <v>142</v>
      </c>
      <c r="F66" s="173"/>
      <c r="G66" s="173"/>
      <c r="H66" s="173"/>
      <c r="I66" s="173"/>
      <c r="J66" s="173"/>
      <c r="K66" s="173"/>
      <c r="L66" s="173"/>
      <c r="M66" s="173"/>
      <c r="N66" s="163"/>
      <c r="O66" s="163"/>
      <c r="P66" s="163"/>
      <c r="Q66" s="163"/>
      <c r="R66" s="163"/>
      <c r="S66" s="163"/>
      <c r="T66" s="164"/>
      <c r="U66" s="163"/>
      <c r="V66" s="153"/>
      <c r="W66" s="153"/>
      <c r="X66" s="153"/>
      <c r="Y66" s="153"/>
      <c r="Z66" s="153"/>
      <c r="AA66" s="153"/>
      <c r="AB66" s="153"/>
      <c r="AC66" s="153"/>
      <c r="AD66" s="153"/>
      <c r="AE66" s="153" t="s">
        <v>121</v>
      </c>
      <c r="AF66" s="153">
        <v>0</v>
      </c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outlineLevel="1" x14ac:dyDescent="0.2">
      <c r="A67" s="154">
        <v>30</v>
      </c>
      <c r="B67" s="160" t="s">
        <v>197</v>
      </c>
      <c r="C67" s="195" t="s">
        <v>198</v>
      </c>
      <c r="D67" s="162" t="s">
        <v>148</v>
      </c>
      <c r="E67" s="169">
        <v>123.2</v>
      </c>
      <c r="F67" s="172"/>
      <c r="G67" s="173">
        <f>ROUND(E67*F67,2)</f>
        <v>0</v>
      </c>
      <c r="H67" s="172"/>
      <c r="I67" s="173">
        <f>ROUND(E67*H67,2)</f>
        <v>0</v>
      </c>
      <c r="J67" s="172"/>
      <c r="K67" s="173">
        <f>ROUND(E67*J67,2)</f>
        <v>0</v>
      </c>
      <c r="L67" s="173">
        <v>21</v>
      </c>
      <c r="M67" s="173">
        <f>G67*(1+L67/100)</f>
        <v>0</v>
      </c>
      <c r="N67" s="163">
        <v>3.8999999999999999E-4</v>
      </c>
      <c r="O67" s="163">
        <f>ROUND(E67*N67,5)</f>
        <v>4.8050000000000002E-2</v>
      </c>
      <c r="P67" s="163">
        <v>0</v>
      </c>
      <c r="Q67" s="163">
        <f>ROUND(E67*P67,5)</f>
        <v>0</v>
      </c>
      <c r="R67" s="163"/>
      <c r="S67" s="163"/>
      <c r="T67" s="164">
        <v>0</v>
      </c>
      <c r="U67" s="163">
        <f>ROUND(E67*T67,2)</f>
        <v>0</v>
      </c>
      <c r="V67" s="153"/>
      <c r="W67" s="153"/>
      <c r="X67" s="153"/>
      <c r="Y67" s="153"/>
      <c r="Z67" s="153"/>
      <c r="AA67" s="153"/>
      <c r="AB67" s="153"/>
      <c r="AC67" s="153"/>
      <c r="AD67" s="153"/>
      <c r="AE67" s="153" t="s">
        <v>179</v>
      </c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54"/>
      <c r="B68" s="160"/>
      <c r="C68" s="196" t="s">
        <v>199</v>
      </c>
      <c r="D68" s="165"/>
      <c r="E68" s="170">
        <v>123.2</v>
      </c>
      <c r="F68" s="173"/>
      <c r="G68" s="173"/>
      <c r="H68" s="173"/>
      <c r="I68" s="173"/>
      <c r="J68" s="173"/>
      <c r="K68" s="173"/>
      <c r="L68" s="173"/>
      <c r="M68" s="173"/>
      <c r="N68" s="163"/>
      <c r="O68" s="163"/>
      <c r="P68" s="163"/>
      <c r="Q68" s="163"/>
      <c r="R68" s="163"/>
      <c r="S68" s="163"/>
      <c r="T68" s="164"/>
      <c r="U68" s="163"/>
      <c r="V68" s="153"/>
      <c r="W68" s="153"/>
      <c r="X68" s="153"/>
      <c r="Y68" s="153"/>
      <c r="Z68" s="153"/>
      <c r="AA68" s="153"/>
      <c r="AB68" s="153"/>
      <c r="AC68" s="153"/>
      <c r="AD68" s="153"/>
      <c r="AE68" s="153" t="s">
        <v>121</v>
      </c>
      <c r="AF68" s="153">
        <v>0</v>
      </c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 x14ac:dyDescent="0.2">
      <c r="A69" s="154">
        <v>31</v>
      </c>
      <c r="B69" s="160" t="s">
        <v>200</v>
      </c>
      <c r="C69" s="195" t="s">
        <v>201</v>
      </c>
      <c r="D69" s="162" t="s">
        <v>148</v>
      </c>
      <c r="E69" s="169">
        <v>33</v>
      </c>
      <c r="F69" s="172"/>
      <c r="G69" s="173">
        <f>ROUND(E69*F69,2)</f>
        <v>0</v>
      </c>
      <c r="H69" s="172"/>
      <c r="I69" s="173">
        <f>ROUND(E69*H69,2)</f>
        <v>0</v>
      </c>
      <c r="J69" s="172"/>
      <c r="K69" s="173">
        <f>ROUND(E69*J69,2)</f>
        <v>0</v>
      </c>
      <c r="L69" s="173">
        <v>21</v>
      </c>
      <c r="M69" s="173">
        <f>G69*(1+L69/100)</f>
        <v>0</v>
      </c>
      <c r="N69" s="163">
        <v>4.8000000000000001E-4</v>
      </c>
      <c r="O69" s="163">
        <f>ROUND(E69*N69,5)</f>
        <v>1.584E-2</v>
      </c>
      <c r="P69" s="163">
        <v>0</v>
      </c>
      <c r="Q69" s="163">
        <f>ROUND(E69*P69,5)</f>
        <v>0</v>
      </c>
      <c r="R69" s="163"/>
      <c r="S69" s="163"/>
      <c r="T69" s="164">
        <v>0</v>
      </c>
      <c r="U69" s="163">
        <f>ROUND(E69*T69,2)</f>
        <v>0</v>
      </c>
      <c r="V69" s="153"/>
      <c r="W69" s="153"/>
      <c r="X69" s="153"/>
      <c r="Y69" s="153"/>
      <c r="Z69" s="153"/>
      <c r="AA69" s="153"/>
      <c r="AB69" s="153"/>
      <c r="AC69" s="153"/>
      <c r="AD69" s="153"/>
      <c r="AE69" s="153" t="s">
        <v>179</v>
      </c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outlineLevel="1" x14ac:dyDescent="0.2">
      <c r="A70" s="154"/>
      <c r="B70" s="160"/>
      <c r="C70" s="196" t="s">
        <v>202</v>
      </c>
      <c r="D70" s="165"/>
      <c r="E70" s="170">
        <v>33</v>
      </c>
      <c r="F70" s="173"/>
      <c r="G70" s="173"/>
      <c r="H70" s="173"/>
      <c r="I70" s="173"/>
      <c r="J70" s="173"/>
      <c r="K70" s="173"/>
      <c r="L70" s="173"/>
      <c r="M70" s="173"/>
      <c r="N70" s="163"/>
      <c r="O70" s="163"/>
      <c r="P70" s="163"/>
      <c r="Q70" s="163"/>
      <c r="R70" s="163"/>
      <c r="S70" s="163"/>
      <c r="T70" s="164"/>
      <c r="U70" s="163"/>
      <c r="V70" s="153"/>
      <c r="W70" s="153"/>
      <c r="X70" s="153"/>
      <c r="Y70" s="153"/>
      <c r="Z70" s="153"/>
      <c r="AA70" s="153"/>
      <c r="AB70" s="153"/>
      <c r="AC70" s="153"/>
      <c r="AD70" s="153"/>
      <c r="AE70" s="153" t="s">
        <v>121</v>
      </c>
      <c r="AF70" s="153">
        <v>0</v>
      </c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x14ac:dyDescent="0.2">
      <c r="A71" s="155" t="s">
        <v>105</v>
      </c>
      <c r="B71" s="161" t="s">
        <v>68</v>
      </c>
      <c r="C71" s="197" t="s">
        <v>69</v>
      </c>
      <c r="D71" s="166"/>
      <c r="E71" s="171"/>
      <c r="F71" s="174"/>
      <c r="G71" s="174">
        <f>SUMIF(AE72:AE77,"&lt;&gt;NOR",G72:G77)</f>
        <v>0</v>
      </c>
      <c r="H71" s="174"/>
      <c r="I71" s="174">
        <f>SUM(I72:I77)</f>
        <v>0</v>
      </c>
      <c r="J71" s="174"/>
      <c r="K71" s="174">
        <f>SUM(K72:K77)</f>
        <v>0</v>
      </c>
      <c r="L71" s="174"/>
      <c r="M71" s="174">
        <f>SUM(M72:M77)</f>
        <v>0</v>
      </c>
      <c r="N71" s="167"/>
      <c r="O71" s="167">
        <f>SUM(O72:O77)</f>
        <v>18.069839999999999</v>
      </c>
      <c r="P71" s="167"/>
      <c r="Q71" s="167">
        <f>SUM(Q72:Q77)</f>
        <v>0</v>
      </c>
      <c r="R71" s="167"/>
      <c r="S71" s="167"/>
      <c r="T71" s="168"/>
      <c r="U71" s="167">
        <f>SUM(U72:U77)</f>
        <v>15.26</v>
      </c>
      <c r="AE71" t="s">
        <v>106</v>
      </c>
    </row>
    <row r="72" spans="1:60" ht="22.5" outlineLevel="1" x14ac:dyDescent="0.2">
      <c r="A72" s="154">
        <v>32</v>
      </c>
      <c r="B72" s="160" t="s">
        <v>203</v>
      </c>
      <c r="C72" s="195" t="s">
        <v>204</v>
      </c>
      <c r="D72" s="162" t="s">
        <v>148</v>
      </c>
      <c r="E72" s="169">
        <v>72</v>
      </c>
      <c r="F72" s="172"/>
      <c r="G72" s="173">
        <f>ROUND(E72*F72,2)</f>
        <v>0</v>
      </c>
      <c r="H72" s="172"/>
      <c r="I72" s="173">
        <f>ROUND(E72*H72,2)</f>
        <v>0</v>
      </c>
      <c r="J72" s="172"/>
      <c r="K72" s="173">
        <f>ROUND(E72*J72,2)</f>
        <v>0</v>
      </c>
      <c r="L72" s="173">
        <v>21</v>
      </c>
      <c r="M72" s="173">
        <f>G72*(1+L72/100)</f>
        <v>0</v>
      </c>
      <c r="N72" s="163">
        <v>0.10249999999999999</v>
      </c>
      <c r="O72" s="163">
        <f>ROUND(E72*N72,5)</f>
        <v>7.38</v>
      </c>
      <c r="P72" s="163">
        <v>0</v>
      </c>
      <c r="Q72" s="163">
        <f>ROUND(E72*P72,5)</f>
        <v>0</v>
      </c>
      <c r="R72" s="163"/>
      <c r="S72" s="163"/>
      <c r="T72" s="164">
        <v>0.14000000000000001</v>
      </c>
      <c r="U72" s="163">
        <f>ROUND(E72*T72,2)</f>
        <v>10.08</v>
      </c>
      <c r="V72" s="153"/>
      <c r="W72" s="153"/>
      <c r="X72" s="153"/>
      <c r="Y72" s="153"/>
      <c r="Z72" s="153"/>
      <c r="AA72" s="153"/>
      <c r="AB72" s="153"/>
      <c r="AC72" s="153"/>
      <c r="AD72" s="153"/>
      <c r="AE72" s="153" t="s">
        <v>119</v>
      </c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 x14ac:dyDescent="0.2">
      <c r="A73" s="154"/>
      <c r="B73" s="160"/>
      <c r="C73" s="196" t="s">
        <v>205</v>
      </c>
      <c r="D73" s="165"/>
      <c r="E73" s="170">
        <v>72</v>
      </c>
      <c r="F73" s="173"/>
      <c r="G73" s="173"/>
      <c r="H73" s="173"/>
      <c r="I73" s="173"/>
      <c r="J73" s="173"/>
      <c r="K73" s="173"/>
      <c r="L73" s="173"/>
      <c r="M73" s="173"/>
      <c r="N73" s="163"/>
      <c r="O73" s="163"/>
      <c r="P73" s="163"/>
      <c r="Q73" s="163"/>
      <c r="R73" s="163"/>
      <c r="S73" s="163"/>
      <c r="T73" s="164"/>
      <c r="U73" s="163"/>
      <c r="V73" s="153"/>
      <c r="W73" s="153"/>
      <c r="X73" s="153"/>
      <c r="Y73" s="153"/>
      <c r="Z73" s="153"/>
      <c r="AA73" s="153"/>
      <c r="AB73" s="153"/>
      <c r="AC73" s="153"/>
      <c r="AD73" s="153"/>
      <c r="AE73" s="153" t="s">
        <v>121</v>
      </c>
      <c r="AF73" s="153">
        <v>0</v>
      </c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">
      <c r="A74" s="154">
        <v>33</v>
      </c>
      <c r="B74" s="160" t="s">
        <v>206</v>
      </c>
      <c r="C74" s="195" t="s">
        <v>207</v>
      </c>
      <c r="D74" s="162" t="s">
        <v>118</v>
      </c>
      <c r="E74" s="169">
        <v>3.6</v>
      </c>
      <c r="F74" s="172"/>
      <c r="G74" s="173">
        <f>ROUND(E74*F74,2)</f>
        <v>0</v>
      </c>
      <c r="H74" s="172"/>
      <c r="I74" s="173">
        <f>ROUND(E74*H74,2)</f>
        <v>0</v>
      </c>
      <c r="J74" s="172"/>
      <c r="K74" s="173">
        <f>ROUND(E74*J74,2)</f>
        <v>0</v>
      </c>
      <c r="L74" s="173">
        <v>21</v>
      </c>
      <c r="M74" s="173">
        <f>G74*(1+L74/100)</f>
        <v>0</v>
      </c>
      <c r="N74" s="163">
        <v>2.5249999999999999</v>
      </c>
      <c r="O74" s="163">
        <f>ROUND(E74*N74,5)</f>
        <v>9.09</v>
      </c>
      <c r="P74" s="163">
        <v>0</v>
      </c>
      <c r="Q74" s="163">
        <f>ROUND(E74*P74,5)</f>
        <v>0</v>
      </c>
      <c r="R74" s="163"/>
      <c r="S74" s="163"/>
      <c r="T74" s="164">
        <v>1.44</v>
      </c>
      <c r="U74" s="163">
        <f>ROUND(E74*T74,2)</f>
        <v>5.18</v>
      </c>
      <c r="V74" s="153"/>
      <c r="W74" s="153"/>
      <c r="X74" s="153"/>
      <c r="Y74" s="153"/>
      <c r="Z74" s="153"/>
      <c r="AA74" s="153"/>
      <c r="AB74" s="153"/>
      <c r="AC74" s="153"/>
      <c r="AD74" s="153"/>
      <c r="AE74" s="153" t="s">
        <v>119</v>
      </c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outlineLevel="1" x14ac:dyDescent="0.2">
      <c r="A75" s="154"/>
      <c r="B75" s="160"/>
      <c r="C75" s="196" t="s">
        <v>208</v>
      </c>
      <c r="D75" s="165"/>
      <c r="E75" s="170">
        <v>3.6</v>
      </c>
      <c r="F75" s="173"/>
      <c r="G75" s="173"/>
      <c r="H75" s="173"/>
      <c r="I75" s="173"/>
      <c r="J75" s="173"/>
      <c r="K75" s="173"/>
      <c r="L75" s="173"/>
      <c r="M75" s="173"/>
      <c r="N75" s="163"/>
      <c r="O75" s="163"/>
      <c r="P75" s="163"/>
      <c r="Q75" s="163"/>
      <c r="R75" s="163"/>
      <c r="S75" s="163"/>
      <c r="T75" s="164"/>
      <c r="U75" s="163"/>
      <c r="V75" s="153"/>
      <c r="W75" s="153"/>
      <c r="X75" s="153"/>
      <c r="Y75" s="153"/>
      <c r="Z75" s="153"/>
      <c r="AA75" s="153"/>
      <c r="AB75" s="153"/>
      <c r="AC75" s="153"/>
      <c r="AD75" s="153"/>
      <c r="AE75" s="153" t="s">
        <v>121</v>
      </c>
      <c r="AF75" s="153">
        <v>0</v>
      </c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outlineLevel="1" x14ac:dyDescent="0.2">
      <c r="A76" s="154">
        <v>34</v>
      </c>
      <c r="B76" s="160" t="s">
        <v>209</v>
      </c>
      <c r="C76" s="195" t="s">
        <v>210</v>
      </c>
      <c r="D76" s="162" t="s">
        <v>113</v>
      </c>
      <c r="E76" s="169">
        <v>72.72</v>
      </c>
      <c r="F76" s="172"/>
      <c r="G76" s="173">
        <f>ROUND(E76*F76,2)</f>
        <v>0</v>
      </c>
      <c r="H76" s="172"/>
      <c r="I76" s="173">
        <f>ROUND(E76*H76,2)</f>
        <v>0</v>
      </c>
      <c r="J76" s="172"/>
      <c r="K76" s="173">
        <f>ROUND(E76*J76,2)</f>
        <v>0</v>
      </c>
      <c r="L76" s="173">
        <v>21</v>
      </c>
      <c r="M76" s="173">
        <f>G76*(1+L76/100)</f>
        <v>0</v>
      </c>
      <c r="N76" s="163">
        <v>2.1999999999999999E-2</v>
      </c>
      <c r="O76" s="163">
        <f>ROUND(E76*N76,5)</f>
        <v>1.5998399999999999</v>
      </c>
      <c r="P76" s="163">
        <v>0</v>
      </c>
      <c r="Q76" s="163">
        <f>ROUND(E76*P76,5)</f>
        <v>0</v>
      </c>
      <c r="R76" s="163"/>
      <c r="S76" s="163"/>
      <c r="T76" s="164">
        <v>0</v>
      </c>
      <c r="U76" s="163">
        <f>ROUND(E76*T76,2)</f>
        <v>0</v>
      </c>
      <c r="V76" s="153"/>
      <c r="W76" s="153"/>
      <c r="X76" s="153"/>
      <c r="Y76" s="153"/>
      <c r="Z76" s="153"/>
      <c r="AA76" s="153"/>
      <c r="AB76" s="153"/>
      <c r="AC76" s="153"/>
      <c r="AD76" s="153"/>
      <c r="AE76" s="153" t="s">
        <v>179</v>
      </c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 x14ac:dyDescent="0.2">
      <c r="A77" s="154"/>
      <c r="B77" s="160"/>
      <c r="C77" s="196" t="s">
        <v>211</v>
      </c>
      <c r="D77" s="165"/>
      <c r="E77" s="170">
        <v>72.72</v>
      </c>
      <c r="F77" s="173"/>
      <c r="G77" s="173"/>
      <c r="H77" s="173"/>
      <c r="I77" s="173"/>
      <c r="J77" s="173"/>
      <c r="K77" s="173"/>
      <c r="L77" s="173"/>
      <c r="M77" s="173"/>
      <c r="N77" s="163"/>
      <c r="O77" s="163"/>
      <c r="P77" s="163"/>
      <c r="Q77" s="163"/>
      <c r="R77" s="163"/>
      <c r="S77" s="163"/>
      <c r="T77" s="164"/>
      <c r="U77" s="163"/>
      <c r="V77" s="153"/>
      <c r="W77" s="153"/>
      <c r="X77" s="153"/>
      <c r="Y77" s="153"/>
      <c r="Z77" s="153"/>
      <c r="AA77" s="153"/>
      <c r="AB77" s="153"/>
      <c r="AC77" s="153"/>
      <c r="AD77" s="153"/>
      <c r="AE77" s="153" t="s">
        <v>121</v>
      </c>
      <c r="AF77" s="153">
        <v>0</v>
      </c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x14ac:dyDescent="0.2">
      <c r="A78" s="155" t="s">
        <v>105</v>
      </c>
      <c r="B78" s="161" t="s">
        <v>70</v>
      </c>
      <c r="C78" s="197" t="s">
        <v>71</v>
      </c>
      <c r="D78" s="166"/>
      <c r="E78" s="171"/>
      <c r="F78" s="174"/>
      <c r="G78" s="174">
        <f>SUMIF(AE79:AE84,"&lt;&gt;NOR",G79:G84)</f>
        <v>0</v>
      </c>
      <c r="H78" s="174"/>
      <c r="I78" s="174">
        <f>SUM(I79:I84)</f>
        <v>0</v>
      </c>
      <c r="J78" s="174"/>
      <c r="K78" s="174">
        <f>SUM(K79:K84)</f>
        <v>0</v>
      </c>
      <c r="L78" s="174"/>
      <c r="M78" s="174">
        <f>SUM(M79:M84)</f>
        <v>0</v>
      </c>
      <c r="N78" s="167"/>
      <c r="O78" s="167">
        <f>SUM(O79:O84)</f>
        <v>0</v>
      </c>
      <c r="P78" s="167"/>
      <c r="Q78" s="167">
        <f>SUM(Q79:Q84)</f>
        <v>0</v>
      </c>
      <c r="R78" s="167"/>
      <c r="S78" s="167"/>
      <c r="T78" s="168"/>
      <c r="U78" s="167">
        <f>SUM(U79:U84)</f>
        <v>5.31</v>
      </c>
      <c r="AE78" t="s">
        <v>106</v>
      </c>
    </row>
    <row r="79" spans="1:60" outlineLevel="1" x14ac:dyDescent="0.2">
      <c r="A79" s="154">
        <v>35</v>
      </c>
      <c r="B79" s="160" t="s">
        <v>212</v>
      </c>
      <c r="C79" s="195" t="s">
        <v>213</v>
      </c>
      <c r="D79" s="162" t="s">
        <v>141</v>
      </c>
      <c r="E79" s="169">
        <v>265.48399999999998</v>
      </c>
      <c r="F79" s="172"/>
      <c r="G79" s="173">
        <f>ROUND(E79*F79,2)</f>
        <v>0</v>
      </c>
      <c r="H79" s="172"/>
      <c r="I79" s="173">
        <f>ROUND(E79*H79,2)</f>
        <v>0</v>
      </c>
      <c r="J79" s="172"/>
      <c r="K79" s="173">
        <f>ROUND(E79*J79,2)</f>
        <v>0</v>
      </c>
      <c r="L79" s="173">
        <v>21</v>
      </c>
      <c r="M79" s="173">
        <f>G79*(1+L79/100)</f>
        <v>0</v>
      </c>
      <c r="N79" s="163">
        <v>0</v>
      </c>
      <c r="O79" s="163">
        <f>ROUND(E79*N79,5)</f>
        <v>0</v>
      </c>
      <c r="P79" s="163">
        <v>0</v>
      </c>
      <c r="Q79" s="163">
        <f>ROUND(E79*P79,5)</f>
        <v>0</v>
      </c>
      <c r="R79" s="163"/>
      <c r="S79" s="163"/>
      <c r="T79" s="164">
        <v>0.02</v>
      </c>
      <c r="U79" s="163">
        <f>ROUND(E79*T79,2)</f>
        <v>5.31</v>
      </c>
      <c r="V79" s="153"/>
      <c r="W79" s="153"/>
      <c r="X79" s="153"/>
      <c r="Y79" s="153"/>
      <c r="Z79" s="153"/>
      <c r="AA79" s="153"/>
      <c r="AB79" s="153"/>
      <c r="AC79" s="153"/>
      <c r="AD79" s="153"/>
      <c r="AE79" s="153" t="s">
        <v>119</v>
      </c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outlineLevel="1" x14ac:dyDescent="0.2">
      <c r="A80" s="154"/>
      <c r="B80" s="160"/>
      <c r="C80" s="196" t="s">
        <v>214</v>
      </c>
      <c r="D80" s="165"/>
      <c r="E80" s="170">
        <v>123.5</v>
      </c>
      <c r="F80" s="173"/>
      <c r="G80" s="173"/>
      <c r="H80" s="173"/>
      <c r="I80" s="173"/>
      <c r="J80" s="173"/>
      <c r="K80" s="173"/>
      <c r="L80" s="173"/>
      <c r="M80" s="173"/>
      <c r="N80" s="163"/>
      <c r="O80" s="163"/>
      <c r="P80" s="163"/>
      <c r="Q80" s="163"/>
      <c r="R80" s="163"/>
      <c r="S80" s="163"/>
      <c r="T80" s="164"/>
      <c r="U80" s="163"/>
      <c r="V80" s="153"/>
      <c r="W80" s="153"/>
      <c r="X80" s="153"/>
      <c r="Y80" s="153"/>
      <c r="Z80" s="153"/>
      <c r="AA80" s="153"/>
      <c r="AB80" s="153"/>
      <c r="AC80" s="153"/>
      <c r="AD80" s="153"/>
      <c r="AE80" s="153" t="s">
        <v>121</v>
      </c>
      <c r="AF80" s="153">
        <v>0</v>
      </c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54"/>
      <c r="B81" s="160"/>
      <c r="C81" s="196" t="s">
        <v>215</v>
      </c>
      <c r="D81" s="165"/>
      <c r="E81" s="170">
        <v>54.72</v>
      </c>
      <c r="F81" s="173"/>
      <c r="G81" s="173"/>
      <c r="H81" s="173"/>
      <c r="I81" s="173"/>
      <c r="J81" s="173"/>
      <c r="K81" s="173"/>
      <c r="L81" s="173"/>
      <c r="M81" s="173"/>
      <c r="N81" s="163"/>
      <c r="O81" s="163"/>
      <c r="P81" s="163"/>
      <c r="Q81" s="163"/>
      <c r="R81" s="163"/>
      <c r="S81" s="163"/>
      <c r="T81" s="164"/>
      <c r="U81" s="163"/>
      <c r="V81" s="153"/>
      <c r="W81" s="153"/>
      <c r="X81" s="153"/>
      <c r="Y81" s="153"/>
      <c r="Z81" s="153"/>
      <c r="AA81" s="153"/>
      <c r="AB81" s="153"/>
      <c r="AC81" s="153"/>
      <c r="AD81" s="153"/>
      <c r="AE81" s="153" t="s">
        <v>121</v>
      </c>
      <c r="AF81" s="153">
        <v>0</v>
      </c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 x14ac:dyDescent="0.2">
      <c r="A82" s="154"/>
      <c r="B82" s="160"/>
      <c r="C82" s="196" t="s">
        <v>216</v>
      </c>
      <c r="D82" s="165"/>
      <c r="E82" s="170">
        <v>27.36</v>
      </c>
      <c r="F82" s="173"/>
      <c r="G82" s="173"/>
      <c r="H82" s="173"/>
      <c r="I82" s="173"/>
      <c r="J82" s="173"/>
      <c r="K82" s="173"/>
      <c r="L82" s="173"/>
      <c r="M82" s="173"/>
      <c r="N82" s="163"/>
      <c r="O82" s="163"/>
      <c r="P82" s="163"/>
      <c r="Q82" s="163"/>
      <c r="R82" s="163"/>
      <c r="S82" s="163"/>
      <c r="T82" s="164"/>
      <c r="U82" s="163"/>
      <c r="V82" s="153"/>
      <c r="W82" s="153"/>
      <c r="X82" s="153"/>
      <c r="Y82" s="153"/>
      <c r="Z82" s="153"/>
      <c r="AA82" s="153"/>
      <c r="AB82" s="153"/>
      <c r="AC82" s="153"/>
      <c r="AD82" s="153"/>
      <c r="AE82" s="153" t="s">
        <v>121</v>
      </c>
      <c r="AF82" s="153">
        <v>0</v>
      </c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outlineLevel="1" x14ac:dyDescent="0.2">
      <c r="A83" s="154"/>
      <c r="B83" s="160"/>
      <c r="C83" s="196" t="s">
        <v>217</v>
      </c>
      <c r="D83" s="165"/>
      <c r="E83" s="170">
        <v>10.944000000000001</v>
      </c>
      <c r="F83" s="173"/>
      <c r="G83" s="173"/>
      <c r="H83" s="173"/>
      <c r="I83" s="173"/>
      <c r="J83" s="173"/>
      <c r="K83" s="173"/>
      <c r="L83" s="173"/>
      <c r="M83" s="173"/>
      <c r="N83" s="163"/>
      <c r="O83" s="163"/>
      <c r="P83" s="163"/>
      <c r="Q83" s="163"/>
      <c r="R83" s="163"/>
      <c r="S83" s="163"/>
      <c r="T83" s="164"/>
      <c r="U83" s="163"/>
      <c r="V83" s="153"/>
      <c r="W83" s="153"/>
      <c r="X83" s="153"/>
      <c r="Y83" s="153"/>
      <c r="Z83" s="153"/>
      <c r="AA83" s="153"/>
      <c r="AB83" s="153"/>
      <c r="AC83" s="153"/>
      <c r="AD83" s="153"/>
      <c r="AE83" s="153" t="s">
        <v>121</v>
      </c>
      <c r="AF83" s="153">
        <v>0</v>
      </c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outlineLevel="1" x14ac:dyDescent="0.2">
      <c r="A84" s="154"/>
      <c r="B84" s="160"/>
      <c r="C84" s="196" t="s">
        <v>218</v>
      </c>
      <c r="D84" s="165"/>
      <c r="E84" s="170">
        <v>48.96</v>
      </c>
      <c r="F84" s="173"/>
      <c r="G84" s="173"/>
      <c r="H84" s="173"/>
      <c r="I84" s="173"/>
      <c r="J84" s="173"/>
      <c r="K84" s="173"/>
      <c r="L84" s="173"/>
      <c r="M84" s="173"/>
      <c r="N84" s="163"/>
      <c r="O84" s="163"/>
      <c r="P84" s="163"/>
      <c r="Q84" s="163"/>
      <c r="R84" s="163"/>
      <c r="S84" s="163"/>
      <c r="T84" s="164"/>
      <c r="U84" s="163"/>
      <c r="V84" s="153"/>
      <c r="W84" s="153"/>
      <c r="X84" s="153"/>
      <c r="Y84" s="153"/>
      <c r="Z84" s="153"/>
      <c r="AA84" s="153"/>
      <c r="AB84" s="153"/>
      <c r="AC84" s="153"/>
      <c r="AD84" s="153"/>
      <c r="AE84" s="153" t="s">
        <v>121</v>
      </c>
      <c r="AF84" s="153">
        <v>0</v>
      </c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x14ac:dyDescent="0.2">
      <c r="A85" s="155" t="s">
        <v>105</v>
      </c>
      <c r="B85" s="161" t="s">
        <v>72</v>
      </c>
      <c r="C85" s="197" t="s">
        <v>73</v>
      </c>
      <c r="D85" s="166"/>
      <c r="E85" s="171"/>
      <c r="F85" s="174"/>
      <c r="G85" s="174">
        <f>SUMIF(AE86:AE90,"&lt;&gt;NOR",G86:G90)</f>
        <v>0</v>
      </c>
      <c r="H85" s="174"/>
      <c r="I85" s="174">
        <f>SUM(I86:I90)</f>
        <v>0</v>
      </c>
      <c r="J85" s="174"/>
      <c r="K85" s="174">
        <f>SUM(K86:K90)</f>
        <v>0</v>
      </c>
      <c r="L85" s="174"/>
      <c r="M85" s="174">
        <f>SUM(M86:M90)</f>
        <v>0</v>
      </c>
      <c r="N85" s="167"/>
      <c r="O85" s="167">
        <f>SUM(O86:O90)</f>
        <v>1.75579</v>
      </c>
      <c r="P85" s="167"/>
      <c r="Q85" s="167">
        <f>SUM(Q86:Q90)</f>
        <v>0</v>
      </c>
      <c r="R85" s="167"/>
      <c r="S85" s="167"/>
      <c r="T85" s="168"/>
      <c r="U85" s="167">
        <f>SUM(U86:U90)</f>
        <v>22.46</v>
      </c>
      <c r="AE85" t="s">
        <v>106</v>
      </c>
    </row>
    <row r="86" spans="1:60" outlineLevel="1" x14ac:dyDescent="0.2">
      <c r="A86" s="154">
        <v>36</v>
      </c>
      <c r="B86" s="160" t="s">
        <v>219</v>
      </c>
      <c r="C86" s="195" t="s">
        <v>220</v>
      </c>
      <c r="D86" s="162" t="s">
        <v>109</v>
      </c>
      <c r="E86" s="169">
        <v>194.4</v>
      </c>
      <c r="F86" s="172"/>
      <c r="G86" s="173">
        <f>ROUND(E86*F86,2)</f>
        <v>0</v>
      </c>
      <c r="H86" s="172"/>
      <c r="I86" s="173">
        <f>ROUND(E86*H86,2)</f>
        <v>0</v>
      </c>
      <c r="J86" s="172"/>
      <c r="K86" s="173">
        <f>ROUND(E86*J86,2)</f>
        <v>0</v>
      </c>
      <c r="L86" s="173">
        <v>21</v>
      </c>
      <c r="M86" s="173">
        <f>G86*(1+L86/100)</f>
        <v>0</v>
      </c>
      <c r="N86" s="163">
        <v>6.0000000000000002E-5</v>
      </c>
      <c r="O86" s="163">
        <f>ROUND(E86*N86,5)</f>
        <v>1.166E-2</v>
      </c>
      <c r="P86" s="163">
        <v>0</v>
      </c>
      <c r="Q86" s="163">
        <f>ROUND(E86*P86,5)</f>
        <v>0</v>
      </c>
      <c r="R86" s="163"/>
      <c r="S86" s="163"/>
      <c r="T86" s="164">
        <v>0</v>
      </c>
      <c r="U86" s="163">
        <f>ROUND(E86*T86,2)</f>
        <v>0</v>
      </c>
      <c r="V86" s="153"/>
      <c r="W86" s="153"/>
      <c r="X86" s="153"/>
      <c r="Y86" s="153"/>
      <c r="Z86" s="153"/>
      <c r="AA86" s="153"/>
      <c r="AB86" s="153"/>
      <c r="AC86" s="153"/>
      <c r="AD86" s="153"/>
      <c r="AE86" s="153" t="s">
        <v>119</v>
      </c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">
      <c r="A87" s="154"/>
      <c r="B87" s="160"/>
      <c r="C87" s="196" t="s">
        <v>221</v>
      </c>
      <c r="D87" s="165"/>
      <c r="E87" s="170">
        <v>194.4</v>
      </c>
      <c r="F87" s="173"/>
      <c r="G87" s="173"/>
      <c r="H87" s="173"/>
      <c r="I87" s="173"/>
      <c r="J87" s="173"/>
      <c r="K87" s="173"/>
      <c r="L87" s="173"/>
      <c r="M87" s="173"/>
      <c r="N87" s="163"/>
      <c r="O87" s="163"/>
      <c r="P87" s="163"/>
      <c r="Q87" s="163"/>
      <c r="R87" s="163"/>
      <c r="S87" s="163"/>
      <c r="T87" s="164"/>
      <c r="U87" s="163"/>
      <c r="V87" s="153"/>
      <c r="W87" s="153"/>
      <c r="X87" s="153"/>
      <c r="Y87" s="153"/>
      <c r="Z87" s="153"/>
      <c r="AA87" s="153"/>
      <c r="AB87" s="153"/>
      <c r="AC87" s="153"/>
      <c r="AD87" s="153"/>
      <c r="AE87" s="153" t="s">
        <v>121</v>
      </c>
      <c r="AF87" s="153">
        <v>0</v>
      </c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ht="22.5" outlineLevel="1" x14ac:dyDescent="0.2">
      <c r="A88" s="154">
        <v>37</v>
      </c>
      <c r="B88" s="160" t="s">
        <v>222</v>
      </c>
      <c r="C88" s="195" t="s">
        <v>223</v>
      </c>
      <c r="D88" s="162" t="s">
        <v>148</v>
      </c>
      <c r="E88" s="169">
        <v>72</v>
      </c>
      <c r="F88" s="172"/>
      <c r="G88" s="173">
        <f>ROUND(E88*F88,2)</f>
        <v>0</v>
      </c>
      <c r="H88" s="172"/>
      <c r="I88" s="173">
        <f>ROUND(E88*H88,2)</f>
        <v>0</v>
      </c>
      <c r="J88" s="172"/>
      <c r="K88" s="173">
        <f>ROUND(E88*J88,2)</f>
        <v>0</v>
      </c>
      <c r="L88" s="173">
        <v>21</v>
      </c>
      <c r="M88" s="173">
        <f>G88*(1+L88/100)</f>
        <v>0</v>
      </c>
      <c r="N88" s="163">
        <v>2.0000000000000001E-4</v>
      </c>
      <c r="O88" s="163">
        <f>ROUND(E88*N88,5)</f>
        <v>1.44E-2</v>
      </c>
      <c r="P88" s="163">
        <v>0</v>
      </c>
      <c r="Q88" s="163">
        <f>ROUND(E88*P88,5)</f>
        <v>0</v>
      </c>
      <c r="R88" s="163"/>
      <c r="S88" s="163"/>
      <c r="T88" s="164">
        <v>0.312</v>
      </c>
      <c r="U88" s="163">
        <f>ROUND(E88*T88,2)</f>
        <v>22.46</v>
      </c>
      <c r="V88" s="153"/>
      <c r="W88" s="153"/>
      <c r="X88" s="153"/>
      <c r="Y88" s="153"/>
      <c r="Z88" s="153"/>
      <c r="AA88" s="153"/>
      <c r="AB88" s="153"/>
      <c r="AC88" s="153"/>
      <c r="AD88" s="153"/>
      <c r="AE88" s="153" t="s">
        <v>119</v>
      </c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ht="22.5" outlineLevel="1" x14ac:dyDescent="0.2">
      <c r="A89" s="154">
        <v>38</v>
      </c>
      <c r="B89" s="160" t="s">
        <v>224</v>
      </c>
      <c r="C89" s="195" t="s">
        <v>225</v>
      </c>
      <c r="D89" s="162" t="s">
        <v>118</v>
      </c>
      <c r="E89" s="169">
        <v>3.1449600000000002</v>
      </c>
      <c r="F89" s="172"/>
      <c r="G89" s="173">
        <f>ROUND(E89*F89,2)</f>
        <v>0</v>
      </c>
      <c r="H89" s="172"/>
      <c r="I89" s="173">
        <f>ROUND(E89*H89,2)</f>
        <v>0</v>
      </c>
      <c r="J89" s="172"/>
      <c r="K89" s="173">
        <f>ROUND(E89*J89,2)</f>
        <v>0</v>
      </c>
      <c r="L89" s="173">
        <v>21</v>
      </c>
      <c r="M89" s="173">
        <f>G89*(1+L89/100)</f>
        <v>0</v>
      </c>
      <c r="N89" s="163">
        <v>0.55000000000000004</v>
      </c>
      <c r="O89" s="163">
        <f>ROUND(E89*N89,5)</f>
        <v>1.72973</v>
      </c>
      <c r="P89" s="163">
        <v>0</v>
      </c>
      <c r="Q89" s="163">
        <f>ROUND(E89*P89,5)</f>
        <v>0</v>
      </c>
      <c r="R89" s="163"/>
      <c r="S89" s="163"/>
      <c r="T89" s="164">
        <v>0</v>
      </c>
      <c r="U89" s="163">
        <f>ROUND(E89*T89,2)</f>
        <v>0</v>
      </c>
      <c r="V89" s="153"/>
      <c r="W89" s="153"/>
      <c r="X89" s="153"/>
      <c r="Y89" s="153"/>
      <c r="Z89" s="153"/>
      <c r="AA89" s="153"/>
      <c r="AB89" s="153"/>
      <c r="AC89" s="153"/>
      <c r="AD89" s="153"/>
      <c r="AE89" s="153" t="s">
        <v>179</v>
      </c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outlineLevel="1" x14ac:dyDescent="0.2">
      <c r="A90" s="154"/>
      <c r="B90" s="160"/>
      <c r="C90" s="196" t="s">
        <v>226</v>
      </c>
      <c r="D90" s="165"/>
      <c r="E90" s="170">
        <v>3.1449600000000002</v>
      </c>
      <c r="F90" s="173"/>
      <c r="G90" s="173"/>
      <c r="H90" s="173"/>
      <c r="I90" s="173"/>
      <c r="J90" s="173"/>
      <c r="K90" s="173"/>
      <c r="L90" s="173"/>
      <c r="M90" s="173"/>
      <c r="N90" s="163"/>
      <c r="O90" s="163"/>
      <c r="P90" s="163"/>
      <c r="Q90" s="163"/>
      <c r="R90" s="163"/>
      <c r="S90" s="163"/>
      <c r="T90" s="164"/>
      <c r="U90" s="163"/>
      <c r="V90" s="153"/>
      <c r="W90" s="153"/>
      <c r="X90" s="153"/>
      <c r="Y90" s="153"/>
      <c r="Z90" s="153"/>
      <c r="AA90" s="153"/>
      <c r="AB90" s="153"/>
      <c r="AC90" s="153"/>
      <c r="AD90" s="153"/>
      <c r="AE90" s="153" t="s">
        <v>121</v>
      </c>
      <c r="AF90" s="153">
        <v>0</v>
      </c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x14ac:dyDescent="0.2">
      <c r="A91" s="155" t="s">
        <v>105</v>
      </c>
      <c r="B91" s="161" t="s">
        <v>74</v>
      </c>
      <c r="C91" s="197" t="s">
        <v>75</v>
      </c>
      <c r="D91" s="166"/>
      <c r="E91" s="171"/>
      <c r="F91" s="174"/>
      <c r="G91" s="174">
        <f>SUMIF(AE92:AE104,"&lt;&gt;NOR",G92:G104)</f>
        <v>0</v>
      </c>
      <c r="H91" s="174"/>
      <c r="I91" s="174">
        <f>SUM(I92:I104)</f>
        <v>0</v>
      </c>
      <c r="J91" s="174"/>
      <c r="K91" s="174">
        <f>SUM(K92:K104)</f>
        <v>0</v>
      </c>
      <c r="L91" s="174"/>
      <c r="M91" s="174">
        <f>SUM(M92:M104)</f>
        <v>0</v>
      </c>
      <c r="N91" s="167"/>
      <c r="O91" s="167">
        <f>SUM(O92:O104)</f>
        <v>3.7846399999999996</v>
      </c>
      <c r="P91" s="167"/>
      <c r="Q91" s="167">
        <f>SUM(Q92:Q104)</f>
        <v>0</v>
      </c>
      <c r="R91" s="167"/>
      <c r="S91" s="167"/>
      <c r="T91" s="168"/>
      <c r="U91" s="167">
        <f>SUM(U92:U104)</f>
        <v>71.28</v>
      </c>
      <c r="AE91" t="s">
        <v>106</v>
      </c>
    </row>
    <row r="92" spans="1:60" ht="22.5" outlineLevel="1" x14ac:dyDescent="0.2">
      <c r="A92" s="154">
        <v>39</v>
      </c>
      <c r="B92" s="160" t="s">
        <v>227</v>
      </c>
      <c r="C92" s="195" t="s">
        <v>228</v>
      </c>
      <c r="D92" s="162" t="s">
        <v>229</v>
      </c>
      <c r="E92" s="169">
        <v>2</v>
      </c>
      <c r="F92" s="172"/>
      <c r="G92" s="173">
        <f t="shared" ref="G92:G98" si="0">ROUND(E92*F92,2)</f>
        <v>0</v>
      </c>
      <c r="H92" s="172"/>
      <c r="I92" s="173">
        <f t="shared" ref="I92:I98" si="1">ROUND(E92*H92,2)</f>
        <v>0</v>
      </c>
      <c r="J92" s="172"/>
      <c r="K92" s="173">
        <f t="shared" ref="K92:K98" si="2">ROUND(E92*J92,2)</f>
        <v>0</v>
      </c>
      <c r="L92" s="173">
        <v>21</v>
      </c>
      <c r="M92" s="173">
        <f t="shared" ref="M92:M98" si="3">G92*(1+L92/100)</f>
        <v>0</v>
      </c>
      <c r="N92" s="163">
        <v>0</v>
      </c>
      <c r="O92" s="163">
        <f t="shared" ref="O92:O98" si="4">ROUND(E92*N92,5)</f>
        <v>0</v>
      </c>
      <c r="P92" s="163">
        <v>0</v>
      </c>
      <c r="Q92" s="163">
        <f t="shared" ref="Q92:Q98" si="5">ROUND(E92*P92,5)</f>
        <v>0</v>
      </c>
      <c r="R92" s="163"/>
      <c r="S92" s="163"/>
      <c r="T92" s="164">
        <v>0</v>
      </c>
      <c r="U92" s="163">
        <f t="shared" ref="U92:U98" si="6">ROUND(E92*T92,2)</f>
        <v>0</v>
      </c>
      <c r="V92" s="153"/>
      <c r="W92" s="153"/>
      <c r="X92" s="153"/>
      <c r="Y92" s="153"/>
      <c r="Z92" s="153"/>
      <c r="AA92" s="153"/>
      <c r="AB92" s="153"/>
      <c r="AC92" s="153"/>
      <c r="AD92" s="153"/>
      <c r="AE92" s="153" t="s">
        <v>179</v>
      </c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ht="22.5" outlineLevel="1" x14ac:dyDescent="0.2">
      <c r="A93" s="154">
        <v>40</v>
      </c>
      <c r="B93" s="160" t="s">
        <v>230</v>
      </c>
      <c r="C93" s="195" t="s">
        <v>231</v>
      </c>
      <c r="D93" s="162" t="s">
        <v>232</v>
      </c>
      <c r="E93" s="169">
        <v>1</v>
      </c>
      <c r="F93" s="172"/>
      <c r="G93" s="173">
        <f t="shared" si="0"/>
        <v>0</v>
      </c>
      <c r="H93" s="172"/>
      <c r="I93" s="173">
        <f t="shared" si="1"/>
        <v>0</v>
      </c>
      <c r="J93" s="172"/>
      <c r="K93" s="173">
        <f t="shared" si="2"/>
        <v>0</v>
      </c>
      <c r="L93" s="173">
        <v>21</v>
      </c>
      <c r="M93" s="173">
        <f t="shared" si="3"/>
        <v>0</v>
      </c>
      <c r="N93" s="163">
        <v>0</v>
      </c>
      <c r="O93" s="163">
        <f t="shared" si="4"/>
        <v>0</v>
      </c>
      <c r="P93" s="163">
        <v>0</v>
      </c>
      <c r="Q93" s="163">
        <f t="shared" si="5"/>
        <v>0</v>
      </c>
      <c r="R93" s="163"/>
      <c r="S93" s="163"/>
      <c r="T93" s="164">
        <v>0</v>
      </c>
      <c r="U93" s="163">
        <f t="shared" si="6"/>
        <v>0</v>
      </c>
      <c r="V93" s="153"/>
      <c r="W93" s="153"/>
      <c r="X93" s="153"/>
      <c r="Y93" s="153"/>
      <c r="Z93" s="153"/>
      <c r="AA93" s="153"/>
      <c r="AB93" s="153"/>
      <c r="AC93" s="153"/>
      <c r="AD93" s="153"/>
      <c r="AE93" s="153" t="s">
        <v>179</v>
      </c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ht="22.5" outlineLevel="1" x14ac:dyDescent="0.2">
      <c r="A94" s="154">
        <v>41</v>
      </c>
      <c r="B94" s="160" t="s">
        <v>233</v>
      </c>
      <c r="C94" s="195" t="s">
        <v>234</v>
      </c>
      <c r="D94" s="162" t="s">
        <v>229</v>
      </c>
      <c r="E94" s="169">
        <v>1</v>
      </c>
      <c r="F94" s="172"/>
      <c r="G94" s="173">
        <f t="shared" si="0"/>
        <v>0</v>
      </c>
      <c r="H94" s="172"/>
      <c r="I94" s="173">
        <f t="shared" si="1"/>
        <v>0</v>
      </c>
      <c r="J94" s="172"/>
      <c r="K94" s="173">
        <f t="shared" si="2"/>
        <v>0</v>
      </c>
      <c r="L94" s="173">
        <v>21</v>
      </c>
      <c r="M94" s="173">
        <f t="shared" si="3"/>
        <v>0</v>
      </c>
      <c r="N94" s="163">
        <v>0</v>
      </c>
      <c r="O94" s="163">
        <f t="shared" si="4"/>
        <v>0</v>
      </c>
      <c r="P94" s="163">
        <v>0</v>
      </c>
      <c r="Q94" s="163">
        <f t="shared" si="5"/>
        <v>0</v>
      </c>
      <c r="R94" s="163"/>
      <c r="S94" s="163"/>
      <c r="T94" s="164">
        <v>0</v>
      </c>
      <c r="U94" s="163">
        <f t="shared" si="6"/>
        <v>0</v>
      </c>
      <c r="V94" s="153"/>
      <c r="W94" s="153"/>
      <c r="X94" s="153"/>
      <c r="Y94" s="153"/>
      <c r="Z94" s="153"/>
      <c r="AA94" s="153"/>
      <c r="AB94" s="153"/>
      <c r="AC94" s="153"/>
      <c r="AD94" s="153"/>
      <c r="AE94" s="153" t="s">
        <v>179</v>
      </c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ht="22.5" outlineLevel="1" x14ac:dyDescent="0.2">
      <c r="A95" s="154">
        <v>42</v>
      </c>
      <c r="B95" s="160" t="s">
        <v>235</v>
      </c>
      <c r="C95" s="195" t="s">
        <v>236</v>
      </c>
      <c r="D95" s="162" t="s">
        <v>229</v>
      </c>
      <c r="E95" s="169">
        <v>1</v>
      </c>
      <c r="F95" s="172"/>
      <c r="G95" s="173">
        <f t="shared" si="0"/>
        <v>0</v>
      </c>
      <c r="H95" s="172"/>
      <c r="I95" s="173">
        <f t="shared" si="1"/>
        <v>0</v>
      </c>
      <c r="J95" s="172"/>
      <c r="K95" s="173">
        <f t="shared" si="2"/>
        <v>0</v>
      </c>
      <c r="L95" s="173">
        <v>21</v>
      </c>
      <c r="M95" s="173">
        <f t="shared" si="3"/>
        <v>0</v>
      </c>
      <c r="N95" s="163">
        <v>0</v>
      </c>
      <c r="O95" s="163">
        <f t="shared" si="4"/>
        <v>0</v>
      </c>
      <c r="P95" s="163">
        <v>0</v>
      </c>
      <c r="Q95" s="163">
        <f t="shared" si="5"/>
        <v>0</v>
      </c>
      <c r="R95" s="163"/>
      <c r="S95" s="163"/>
      <c r="T95" s="164">
        <v>0</v>
      </c>
      <c r="U95" s="163">
        <f t="shared" si="6"/>
        <v>0</v>
      </c>
      <c r="V95" s="153"/>
      <c r="W95" s="153"/>
      <c r="X95" s="153"/>
      <c r="Y95" s="153"/>
      <c r="Z95" s="153"/>
      <c r="AA95" s="153"/>
      <c r="AB95" s="153"/>
      <c r="AC95" s="153"/>
      <c r="AD95" s="153"/>
      <c r="AE95" s="153" t="s">
        <v>179</v>
      </c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ht="22.5" outlineLevel="1" x14ac:dyDescent="0.2">
      <c r="A96" s="154">
        <v>43</v>
      </c>
      <c r="B96" s="160" t="s">
        <v>237</v>
      </c>
      <c r="C96" s="195" t="s">
        <v>238</v>
      </c>
      <c r="D96" s="162" t="s">
        <v>229</v>
      </c>
      <c r="E96" s="169">
        <v>36</v>
      </c>
      <c r="F96" s="172"/>
      <c r="G96" s="173">
        <f t="shared" si="0"/>
        <v>0</v>
      </c>
      <c r="H96" s="172"/>
      <c r="I96" s="173">
        <f t="shared" si="1"/>
        <v>0</v>
      </c>
      <c r="J96" s="172"/>
      <c r="K96" s="173">
        <f t="shared" si="2"/>
        <v>0</v>
      </c>
      <c r="L96" s="173">
        <v>21</v>
      </c>
      <c r="M96" s="173">
        <f t="shared" si="3"/>
        <v>0</v>
      </c>
      <c r="N96" s="163">
        <v>5.8000000000000003E-2</v>
      </c>
      <c r="O96" s="163">
        <f t="shared" si="4"/>
        <v>2.0880000000000001</v>
      </c>
      <c r="P96" s="163">
        <v>0</v>
      </c>
      <c r="Q96" s="163">
        <f t="shared" si="5"/>
        <v>0</v>
      </c>
      <c r="R96" s="163"/>
      <c r="S96" s="163"/>
      <c r="T96" s="164">
        <v>0</v>
      </c>
      <c r="U96" s="163">
        <f t="shared" si="6"/>
        <v>0</v>
      </c>
      <c r="V96" s="153"/>
      <c r="W96" s="153"/>
      <c r="X96" s="153"/>
      <c r="Y96" s="153"/>
      <c r="Z96" s="153"/>
      <c r="AA96" s="153"/>
      <c r="AB96" s="153"/>
      <c r="AC96" s="153"/>
      <c r="AD96" s="153"/>
      <c r="AE96" s="153" t="s">
        <v>179</v>
      </c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 x14ac:dyDescent="0.2">
      <c r="A97" s="154">
        <v>44</v>
      </c>
      <c r="B97" s="160" t="s">
        <v>239</v>
      </c>
      <c r="C97" s="195" t="s">
        <v>240</v>
      </c>
      <c r="D97" s="162" t="s">
        <v>148</v>
      </c>
      <c r="E97" s="169">
        <v>72</v>
      </c>
      <c r="F97" s="172"/>
      <c r="G97" s="173">
        <f t="shared" si="0"/>
        <v>0</v>
      </c>
      <c r="H97" s="172"/>
      <c r="I97" s="173">
        <f t="shared" si="1"/>
        <v>0</v>
      </c>
      <c r="J97" s="172"/>
      <c r="K97" s="173">
        <f t="shared" si="2"/>
        <v>0</v>
      </c>
      <c r="L97" s="173">
        <v>21</v>
      </c>
      <c r="M97" s="173">
        <f t="shared" si="3"/>
        <v>0</v>
      </c>
      <c r="N97" s="163">
        <v>5.0000000000000001E-3</v>
      </c>
      <c r="O97" s="163">
        <f t="shared" si="4"/>
        <v>0.36</v>
      </c>
      <c r="P97" s="163">
        <v>0</v>
      </c>
      <c r="Q97" s="163">
        <f t="shared" si="5"/>
        <v>0</v>
      </c>
      <c r="R97" s="163"/>
      <c r="S97" s="163"/>
      <c r="T97" s="164">
        <v>0</v>
      </c>
      <c r="U97" s="163">
        <f t="shared" si="6"/>
        <v>0</v>
      </c>
      <c r="V97" s="153"/>
      <c r="W97" s="153"/>
      <c r="X97" s="153"/>
      <c r="Y97" s="153"/>
      <c r="Z97" s="153"/>
      <c r="AA97" s="153"/>
      <c r="AB97" s="153"/>
      <c r="AC97" s="153"/>
      <c r="AD97" s="153"/>
      <c r="AE97" s="153" t="s">
        <v>179</v>
      </c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outlineLevel="1" x14ac:dyDescent="0.2">
      <c r="A98" s="154">
        <v>45</v>
      </c>
      <c r="B98" s="160" t="s">
        <v>241</v>
      </c>
      <c r="C98" s="195" t="s">
        <v>242</v>
      </c>
      <c r="D98" s="162" t="s">
        <v>243</v>
      </c>
      <c r="E98" s="169">
        <v>1286.6400000000001</v>
      </c>
      <c r="F98" s="172"/>
      <c r="G98" s="173">
        <f t="shared" si="0"/>
        <v>0</v>
      </c>
      <c r="H98" s="172"/>
      <c r="I98" s="173">
        <f t="shared" si="1"/>
        <v>0</v>
      </c>
      <c r="J98" s="172"/>
      <c r="K98" s="173">
        <f t="shared" si="2"/>
        <v>0</v>
      </c>
      <c r="L98" s="173">
        <v>21</v>
      </c>
      <c r="M98" s="173">
        <f t="shared" si="3"/>
        <v>0</v>
      </c>
      <c r="N98" s="163">
        <v>1E-3</v>
      </c>
      <c r="O98" s="163">
        <f t="shared" si="4"/>
        <v>1.28664</v>
      </c>
      <c r="P98" s="163">
        <v>0</v>
      </c>
      <c r="Q98" s="163">
        <f t="shared" si="5"/>
        <v>0</v>
      </c>
      <c r="R98" s="163"/>
      <c r="S98" s="163"/>
      <c r="T98" s="164">
        <v>0</v>
      </c>
      <c r="U98" s="163">
        <f t="shared" si="6"/>
        <v>0</v>
      </c>
      <c r="V98" s="153"/>
      <c r="W98" s="153"/>
      <c r="X98" s="153"/>
      <c r="Y98" s="153"/>
      <c r="Z98" s="153"/>
      <c r="AA98" s="153"/>
      <c r="AB98" s="153"/>
      <c r="AC98" s="153"/>
      <c r="AD98" s="153"/>
      <c r="AE98" s="153" t="s">
        <v>179</v>
      </c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outlineLevel="1" x14ac:dyDescent="0.2">
      <c r="A99" s="154"/>
      <c r="B99" s="160"/>
      <c r="C99" s="196" t="s">
        <v>244</v>
      </c>
      <c r="D99" s="165"/>
      <c r="E99" s="170">
        <v>1286.6400000000001</v>
      </c>
      <c r="F99" s="173"/>
      <c r="G99" s="173"/>
      <c r="H99" s="173"/>
      <c r="I99" s="173"/>
      <c r="J99" s="173"/>
      <c r="K99" s="173"/>
      <c r="L99" s="173"/>
      <c r="M99" s="173"/>
      <c r="N99" s="163"/>
      <c r="O99" s="163"/>
      <c r="P99" s="163"/>
      <c r="Q99" s="163"/>
      <c r="R99" s="163"/>
      <c r="S99" s="163"/>
      <c r="T99" s="164"/>
      <c r="U99" s="163"/>
      <c r="V99" s="153"/>
      <c r="W99" s="153"/>
      <c r="X99" s="153"/>
      <c r="Y99" s="153"/>
      <c r="Z99" s="153"/>
      <c r="AA99" s="153"/>
      <c r="AB99" s="153"/>
      <c r="AC99" s="153"/>
      <c r="AD99" s="153"/>
      <c r="AE99" s="153" t="s">
        <v>121</v>
      </c>
      <c r="AF99" s="153">
        <v>0</v>
      </c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outlineLevel="1" x14ac:dyDescent="0.2">
      <c r="A100" s="154">
        <v>46</v>
      </c>
      <c r="B100" s="160" t="s">
        <v>245</v>
      </c>
      <c r="C100" s="195" t="s">
        <v>246</v>
      </c>
      <c r="D100" s="162" t="s">
        <v>109</v>
      </c>
      <c r="E100" s="169">
        <v>288</v>
      </c>
      <c r="F100" s="172"/>
      <c r="G100" s="173">
        <f>ROUND(E100*F100,2)</f>
        <v>0</v>
      </c>
      <c r="H100" s="172"/>
      <c r="I100" s="173">
        <f>ROUND(E100*H100,2)</f>
        <v>0</v>
      </c>
      <c r="J100" s="172"/>
      <c r="K100" s="173">
        <f>ROUND(E100*J100,2)</f>
        <v>0</v>
      </c>
      <c r="L100" s="173">
        <v>21</v>
      </c>
      <c r="M100" s="173">
        <f>G100*(1+L100/100)</f>
        <v>0</v>
      </c>
      <c r="N100" s="163">
        <v>0</v>
      </c>
      <c r="O100" s="163">
        <f>ROUND(E100*N100,5)</f>
        <v>0</v>
      </c>
      <c r="P100" s="163">
        <v>0</v>
      </c>
      <c r="Q100" s="163">
        <f>ROUND(E100*P100,5)</f>
        <v>0</v>
      </c>
      <c r="R100" s="163"/>
      <c r="S100" s="163"/>
      <c r="T100" s="164">
        <v>0</v>
      </c>
      <c r="U100" s="163">
        <f>ROUND(E100*T100,2)</f>
        <v>0</v>
      </c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 t="s">
        <v>179</v>
      </c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outlineLevel="1" x14ac:dyDescent="0.2">
      <c r="A101" s="154"/>
      <c r="B101" s="160"/>
      <c r="C101" s="196" t="s">
        <v>247</v>
      </c>
      <c r="D101" s="165"/>
      <c r="E101" s="170">
        <v>288</v>
      </c>
      <c r="F101" s="173"/>
      <c r="G101" s="173"/>
      <c r="H101" s="173"/>
      <c r="I101" s="173"/>
      <c r="J101" s="173"/>
      <c r="K101" s="173"/>
      <c r="L101" s="173"/>
      <c r="M101" s="173"/>
      <c r="N101" s="163"/>
      <c r="O101" s="163"/>
      <c r="P101" s="163"/>
      <c r="Q101" s="163"/>
      <c r="R101" s="163"/>
      <c r="S101" s="163"/>
      <c r="T101" s="164"/>
      <c r="U101" s="16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 t="s">
        <v>121</v>
      </c>
      <c r="AF101" s="153">
        <v>0</v>
      </c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outlineLevel="1" x14ac:dyDescent="0.2">
      <c r="A102" s="154">
        <v>47</v>
      </c>
      <c r="B102" s="160" t="s">
        <v>248</v>
      </c>
      <c r="C102" s="195" t="s">
        <v>249</v>
      </c>
      <c r="D102" s="162" t="s">
        <v>148</v>
      </c>
      <c r="E102" s="169">
        <v>216</v>
      </c>
      <c r="F102" s="172"/>
      <c r="G102" s="173">
        <f>ROUND(E102*F102,2)</f>
        <v>0</v>
      </c>
      <c r="H102" s="172"/>
      <c r="I102" s="173">
        <f>ROUND(E102*H102,2)</f>
        <v>0</v>
      </c>
      <c r="J102" s="172"/>
      <c r="K102" s="173">
        <f>ROUND(E102*J102,2)</f>
        <v>0</v>
      </c>
      <c r="L102" s="173">
        <v>21</v>
      </c>
      <c r="M102" s="173">
        <f>G102*(1+L102/100)</f>
        <v>0</v>
      </c>
      <c r="N102" s="163">
        <v>0</v>
      </c>
      <c r="O102" s="163">
        <f>ROUND(E102*N102,5)</f>
        <v>0</v>
      </c>
      <c r="P102" s="163">
        <v>0</v>
      </c>
      <c r="Q102" s="163">
        <f>ROUND(E102*P102,5)</f>
        <v>0</v>
      </c>
      <c r="R102" s="163"/>
      <c r="S102" s="163"/>
      <c r="T102" s="164">
        <v>0.33</v>
      </c>
      <c r="U102" s="163">
        <f>ROUND(E102*T102,2)</f>
        <v>71.28</v>
      </c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 t="s">
        <v>119</v>
      </c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outlineLevel="1" x14ac:dyDescent="0.2">
      <c r="A103" s="154"/>
      <c r="B103" s="160"/>
      <c r="C103" s="196" t="s">
        <v>250</v>
      </c>
      <c r="D103" s="165"/>
      <c r="E103" s="170">
        <v>216</v>
      </c>
      <c r="F103" s="173"/>
      <c r="G103" s="173"/>
      <c r="H103" s="173"/>
      <c r="I103" s="173"/>
      <c r="J103" s="173"/>
      <c r="K103" s="173"/>
      <c r="L103" s="173"/>
      <c r="M103" s="173"/>
      <c r="N103" s="163"/>
      <c r="O103" s="163"/>
      <c r="P103" s="163"/>
      <c r="Q103" s="163"/>
      <c r="R103" s="163"/>
      <c r="S103" s="163"/>
      <c r="T103" s="164"/>
      <c r="U103" s="16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 t="s">
        <v>121</v>
      </c>
      <c r="AF103" s="153">
        <v>0</v>
      </c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outlineLevel="1" x14ac:dyDescent="0.2">
      <c r="A104" s="154">
        <v>48</v>
      </c>
      <c r="B104" s="160" t="s">
        <v>251</v>
      </c>
      <c r="C104" s="195" t="s">
        <v>252</v>
      </c>
      <c r="D104" s="162" t="s">
        <v>229</v>
      </c>
      <c r="E104" s="169">
        <v>2</v>
      </c>
      <c r="F104" s="172"/>
      <c r="G104" s="173">
        <f>ROUND(E104*F104,2)</f>
        <v>0</v>
      </c>
      <c r="H104" s="172"/>
      <c r="I104" s="173">
        <f>ROUND(E104*H104,2)</f>
        <v>0</v>
      </c>
      <c r="J104" s="172"/>
      <c r="K104" s="173">
        <f>ROUND(E104*J104,2)</f>
        <v>0</v>
      </c>
      <c r="L104" s="173">
        <v>21</v>
      </c>
      <c r="M104" s="173">
        <f>G104*(1+L104/100)</f>
        <v>0</v>
      </c>
      <c r="N104" s="163">
        <v>2.5000000000000001E-2</v>
      </c>
      <c r="O104" s="163">
        <f>ROUND(E104*N104,5)</f>
        <v>0.05</v>
      </c>
      <c r="P104" s="163">
        <v>0</v>
      </c>
      <c r="Q104" s="163">
        <f>ROUND(E104*P104,5)</f>
        <v>0</v>
      </c>
      <c r="R104" s="163"/>
      <c r="S104" s="163"/>
      <c r="T104" s="164">
        <v>0</v>
      </c>
      <c r="U104" s="163">
        <f>ROUND(E104*T104,2)</f>
        <v>0</v>
      </c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 t="s">
        <v>179</v>
      </c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x14ac:dyDescent="0.2">
      <c r="A105" s="155" t="s">
        <v>105</v>
      </c>
      <c r="B105" s="161" t="s">
        <v>76</v>
      </c>
      <c r="C105" s="197" t="s">
        <v>77</v>
      </c>
      <c r="D105" s="166"/>
      <c r="E105" s="171"/>
      <c r="F105" s="174"/>
      <c r="G105" s="174">
        <f>SUMIF(AE106:AE106,"&lt;&gt;NOR",G106:G106)</f>
        <v>0</v>
      </c>
      <c r="H105" s="174"/>
      <c r="I105" s="174">
        <f>SUM(I106:I106)</f>
        <v>0</v>
      </c>
      <c r="J105" s="174"/>
      <c r="K105" s="174">
        <f>SUM(K106:K106)</f>
        <v>0</v>
      </c>
      <c r="L105" s="174"/>
      <c r="M105" s="174">
        <f>SUM(M106:M106)</f>
        <v>0</v>
      </c>
      <c r="N105" s="167"/>
      <c r="O105" s="167">
        <f>SUM(O106:O106)</f>
        <v>0.13122</v>
      </c>
      <c r="P105" s="167"/>
      <c r="Q105" s="167">
        <f>SUM(Q106:Q106)</f>
        <v>0</v>
      </c>
      <c r="R105" s="167"/>
      <c r="S105" s="167"/>
      <c r="T105" s="168"/>
      <c r="U105" s="167">
        <f>SUM(U106:U106)</f>
        <v>146.77000000000001</v>
      </c>
      <c r="AE105" t="s">
        <v>106</v>
      </c>
    </row>
    <row r="106" spans="1:60" ht="22.5" outlineLevel="1" x14ac:dyDescent="0.2">
      <c r="A106" s="154">
        <v>49</v>
      </c>
      <c r="B106" s="160" t="s">
        <v>253</v>
      </c>
      <c r="C106" s="195" t="s">
        <v>254</v>
      </c>
      <c r="D106" s="162" t="s">
        <v>109</v>
      </c>
      <c r="E106" s="169">
        <v>243</v>
      </c>
      <c r="F106" s="172"/>
      <c r="G106" s="173">
        <f>ROUND(E106*F106,2)</f>
        <v>0</v>
      </c>
      <c r="H106" s="172"/>
      <c r="I106" s="173">
        <f>ROUND(E106*H106,2)</f>
        <v>0</v>
      </c>
      <c r="J106" s="172"/>
      <c r="K106" s="173">
        <f>ROUND(E106*J106,2)</f>
        <v>0</v>
      </c>
      <c r="L106" s="173">
        <v>21</v>
      </c>
      <c r="M106" s="173">
        <f>G106*(1+L106/100)</f>
        <v>0</v>
      </c>
      <c r="N106" s="163">
        <v>5.4000000000000001E-4</v>
      </c>
      <c r="O106" s="163">
        <f>ROUND(E106*N106,5)</f>
        <v>0.13122</v>
      </c>
      <c r="P106" s="163">
        <v>0</v>
      </c>
      <c r="Q106" s="163">
        <f>ROUND(E106*P106,5)</f>
        <v>0</v>
      </c>
      <c r="R106" s="163"/>
      <c r="S106" s="163"/>
      <c r="T106" s="164">
        <v>0.60399999999999998</v>
      </c>
      <c r="U106" s="163">
        <f>ROUND(E106*T106,2)</f>
        <v>146.77000000000001</v>
      </c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 t="s">
        <v>110</v>
      </c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x14ac:dyDescent="0.2">
      <c r="A107" s="155" t="s">
        <v>105</v>
      </c>
      <c r="B107" s="161" t="s">
        <v>78</v>
      </c>
      <c r="C107" s="197" t="s">
        <v>26</v>
      </c>
      <c r="D107" s="166"/>
      <c r="E107" s="171"/>
      <c r="F107" s="174"/>
      <c r="G107" s="174">
        <f>SUMIF(AE108:AE108,"&lt;&gt;NOR",G108:G108)</f>
        <v>0</v>
      </c>
      <c r="H107" s="174"/>
      <c r="I107" s="174">
        <f>SUM(I108:I108)</f>
        <v>0</v>
      </c>
      <c r="J107" s="174"/>
      <c r="K107" s="174">
        <f>SUM(K108:K108)</f>
        <v>0</v>
      </c>
      <c r="L107" s="174"/>
      <c r="M107" s="174">
        <f>SUM(M108:M108)</f>
        <v>0</v>
      </c>
      <c r="N107" s="167"/>
      <c r="O107" s="167">
        <f>SUM(O108:O108)</f>
        <v>0</v>
      </c>
      <c r="P107" s="167"/>
      <c r="Q107" s="167">
        <f>SUM(Q108:Q108)</f>
        <v>0</v>
      </c>
      <c r="R107" s="167"/>
      <c r="S107" s="167"/>
      <c r="T107" s="168"/>
      <c r="U107" s="167">
        <f>SUM(U108:U108)</f>
        <v>0</v>
      </c>
      <c r="AE107" t="s">
        <v>106</v>
      </c>
    </row>
    <row r="108" spans="1:60" outlineLevel="1" x14ac:dyDescent="0.2">
      <c r="A108" s="183">
        <v>50</v>
      </c>
      <c r="B108" s="184" t="s">
        <v>255</v>
      </c>
      <c r="C108" s="198" t="s">
        <v>256</v>
      </c>
      <c r="D108" s="185" t="s">
        <v>257</v>
      </c>
      <c r="E108" s="186">
        <v>1</v>
      </c>
      <c r="F108" s="187"/>
      <c r="G108" s="188">
        <f>ROUND(E108*F108,2)</f>
        <v>0</v>
      </c>
      <c r="H108" s="187"/>
      <c r="I108" s="188">
        <f>ROUND(E108*H108,2)</f>
        <v>0</v>
      </c>
      <c r="J108" s="187"/>
      <c r="K108" s="188">
        <f>ROUND(E108*J108,2)</f>
        <v>0</v>
      </c>
      <c r="L108" s="188">
        <v>21</v>
      </c>
      <c r="M108" s="188">
        <f>G108*(1+L108/100)</f>
        <v>0</v>
      </c>
      <c r="N108" s="189">
        <v>0</v>
      </c>
      <c r="O108" s="189">
        <f>ROUND(E108*N108,5)</f>
        <v>0</v>
      </c>
      <c r="P108" s="189">
        <v>0</v>
      </c>
      <c r="Q108" s="189">
        <f>ROUND(E108*P108,5)</f>
        <v>0</v>
      </c>
      <c r="R108" s="189"/>
      <c r="S108" s="189"/>
      <c r="T108" s="190">
        <v>0</v>
      </c>
      <c r="U108" s="189">
        <f>ROUND(E108*T108,2)</f>
        <v>0</v>
      </c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 t="s">
        <v>258</v>
      </c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x14ac:dyDescent="0.2">
      <c r="A109" s="6"/>
      <c r="B109" s="7" t="s">
        <v>259</v>
      </c>
      <c r="C109" s="199" t="s">
        <v>259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AC109">
        <v>15</v>
      </c>
      <c r="AD109">
        <v>21</v>
      </c>
    </row>
    <row r="110" spans="1:60" x14ac:dyDescent="0.2">
      <c r="A110" s="191"/>
      <c r="B110" s="192">
        <v>26</v>
      </c>
      <c r="C110" s="200" t="s">
        <v>259</v>
      </c>
      <c r="D110" s="193"/>
      <c r="E110" s="193"/>
      <c r="F110" s="193"/>
      <c r="G110" s="194">
        <f>G8+G38+G41+G43+G62+G71+G78+G85+G91+G105+G107</f>
        <v>0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AC110">
        <f>SUMIF(L7:L108,AC109,G7:G108)</f>
        <v>0</v>
      </c>
      <c r="AD110">
        <f>SUMIF(L7:L108,AD109,G7:G108)</f>
        <v>0</v>
      </c>
      <c r="AE110" t="s">
        <v>260</v>
      </c>
    </row>
    <row r="111" spans="1:60" x14ac:dyDescent="0.2">
      <c r="A111" s="6"/>
      <c r="B111" s="7" t="s">
        <v>259</v>
      </c>
      <c r="C111" s="199" t="s">
        <v>259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60" x14ac:dyDescent="0.2">
      <c r="A112" s="6"/>
      <c r="B112" s="7" t="s">
        <v>259</v>
      </c>
      <c r="C112" s="199" t="s">
        <v>259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31" x14ac:dyDescent="0.2">
      <c r="A113" s="261">
        <v>33</v>
      </c>
      <c r="B113" s="261"/>
      <c r="C113" s="262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31" x14ac:dyDescent="0.2">
      <c r="A114" s="263"/>
      <c r="B114" s="264"/>
      <c r="C114" s="265"/>
      <c r="D114" s="264"/>
      <c r="E114" s="264"/>
      <c r="F114" s="264"/>
      <c r="G114" s="26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AE114" t="s">
        <v>261</v>
      </c>
    </row>
    <row r="115" spans="1:31" x14ac:dyDescent="0.2">
      <c r="A115" s="267"/>
      <c r="B115" s="268"/>
      <c r="C115" s="269"/>
      <c r="D115" s="268"/>
      <c r="E115" s="268"/>
      <c r="F115" s="268"/>
      <c r="G115" s="270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31" x14ac:dyDescent="0.2">
      <c r="A116" s="267"/>
      <c r="B116" s="268"/>
      <c r="C116" s="269"/>
      <c r="D116" s="268"/>
      <c r="E116" s="268"/>
      <c r="F116" s="268"/>
      <c r="G116" s="270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31" x14ac:dyDescent="0.2">
      <c r="A117" s="267"/>
      <c r="B117" s="268"/>
      <c r="C117" s="269"/>
      <c r="D117" s="268"/>
      <c r="E117" s="268"/>
      <c r="F117" s="268"/>
      <c r="G117" s="270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31" x14ac:dyDescent="0.2">
      <c r="A118" s="271"/>
      <c r="B118" s="272"/>
      <c r="C118" s="273"/>
      <c r="D118" s="272"/>
      <c r="E118" s="272"/>
      <c r="F118" s="272"/>
      <c r="G118" s="274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31" x14ac:dyDescent="0.2">
      <c r="A119" s="6"/>
      <c r="B119" s="7" t="s">
        <v>259</v>
      </c>
      <c r="C119" s="199" t="s">
        <v>259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31" x14ac:dyDescent="0.2">
      <c r="C120" s="201"/>
      <c r="AE120" t="s">
        <v>262</v>
      </c>
    </row>
  </sheetData>
  <mergeCells count="6">
    <mergeCell ref="A114:G118"/>
    <mergeCell ref="A1:G1"/>
    <mergeCell ref="C2:G2"/>
    <mergeCell ref="C3:G3"/>
    <mergeCell ref="C4:G4"/>
    <mergeCell ref="A113:C113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Kolašín</dc:creator>
  <cp:lastModifiedBy>Petra Borská</cp:lastModifiedBy>
  <cp:lastPrinted>2014-02-28T09:52:57Z</cp:lastPrinted>
  <dcterms:created xsi:type="dcterms:W3CDTF">2009-04-08T07:15:50Z</dcterms:created>
  <dcterms:modified xsi:type="dcterms:W3CDTF">2019-07-18T11:06:25Z</dcterms:modified>
</cp:coreProperties>
</file>